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VAN PHONG MUONG BANG\HỘI ĐỒNG NHÂN DÂN\NQ đã thông qua tại KỲ HỌP THỨ 2\"/>
    </mc:Choice>
  </mc:AlternateContent>
  <xr:revisionPtr revIDLastSave="0" documentId="13_ncr:1_{5B24A830-E489-4D91-9656-578FE9239F45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1. CT chủ yếu" sheetId="2" r:id="rId1"/>
    <sheet name="2. CTTH" sheetId="3" r:id="rId2"/>
    <sheet name="3. CTCY" sheetId="4" r:id="rId3"/>
    <sheet name="3.1. SXNN" sheetId="8" state="hidden" r:id="rId4"/>
    <sheet name="3.2. Thuy nong" sheetId="9" state="hidden" r:id="rId5"/>
    <sheet name="3.3. SLNL" sheetId="10" state="hidden" r:id="rId6"/>
    <sheet name="4. XH" sheetId="5" r:id="rId7"/>
    <sheet name="5. MOI TRUONG" sheetId="6" r:id="rId8"/>
    <sheet name="6. PTDN" sheetId="7" r:id="rId9"/>
  </sheets>
  <definedNames>
    <definedName name="_xlnm.Print_Area" localSheetId="0">'1. CT chủ yếu'!$A$1:$L$26</definedName>
    <definedName name="_xlnm.Print_Area" localSheetId="2">'3. CTCY'!$A$1:$K$88</definedName>
    <definedName name="_xlnm.Print_Area" localSheetId="6">'4. XH'!$A$1:$L$58</definedName>
    <definedName name="_xlnm.Print_Area" localSheetId="7">'5. MOI TRUONG'!$A$1:$J$11</definedName>
    <definedName name="_xlnm.Print_Area" localSheetId="8">'6. PTDN'!$A$1:$I$15</definedName>
    <definedName name="_xlnm.Print_Titles" localSheetId="0">'1. CT chủ yếu'!$3:$4</definedName>
    <definedName name="_xlnm.Print_Titles" localSheetId="2">'3. CTCY'!$4:$5</definedName>
    <definedName name="_xlnm.Print_Titles" localSheetId="6">'4. XH'!$4:$9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I12" i="2"/>
  <c r="J12" i="2"/>
  <c r="K12" i="2"/>
  <c r="L12" i="2"/>
  <c r="G12" i="2"/>
  <c r="F36" i="4" l="1"/>
  <c r="H9" i="4" l="1"/>
  <c r="I9" i="4"/>
  <c r="J9" i="4"/>
  <c r="K9" i="4"/>
  <c r="H8" i="3" l="1"/>
  <c r="I8" i="3"/>
  <c r="J8" i="3"/>
  <c r="K8" i="3"/>
  <c r="G8" i="3"/>
  <c r="F8" i="3"/>
  <c r="H69" i="4"/>
  <c r="I69" i="4"/>
  <c r="J69" i="4"/>
  <c r="K69" i="4"/>
  <c r="G69" i="4"/>
  <c r="H55" i="4"/>
  <c r="I55" i="4"/>
  <c r="J55" i="4"/>
  <c r="K55" i="4"/>
  <c r="H45" i="4"/>
  <c r="I45" i="4"/>
  <c r="J45" i="4"/>
  <c r="K45" i="4"/>
  <c r="H41" i="4"/>
  <c r="I41" i="4"/>
  <c r="J41" i="4"/>
  <c r="K41" i="4"/>
  <c r="H36" i="4"/>
  <c r="I36" i="4"/>
  <c r="J36" i="4"/>
  <c r="K36" i="4"/>
  <c r="L36" i="4"/>
  <c r="G36" i="4"/>
  <c r="I30" i="4"/>
  <c r="J30" i="4"/>
  <c r="K30" i="4"/>
  <c r="H30" i="4"/>
  <c r="H23" i="4"/>
  <c r="I23" i="4"/>
  <c r="J23" i="4"/>
  <c r="K23" i="4"/>
  <c r="G20" i="4" l="1"/>
  <c r="H20" i="4"/>
  <c r="I20" i="4"/>
  <c r="J20" i="4"/>
  <c r="K20" i="4"/>
  <c r="H17" i="4"/>
  <c r="I17" i="4"/>
  <c r="J17" i="4"/>
  <c r="K17" i="4"/>
  <c r="H14" i="4"/>
  <c r="I14" i="4"/>
  <c r="J14" i="4"/>
  <c r="K14" i="4"/>
  <c r="K10" i="4" s="1"/>
  <c r="L10" i="2" s="1"/>
  <c r="L14" i="4"/>
  <c r="H54" i="5"/>
  <c r="I54" i="5"/>
  <c r="J54" i="5"/>
  <c r="K54" i="5"/>
  <c r="H34" i="5"/>
  <c r="I34" i="5"/>
  <c r="J34" i="5"/>
  <c r="K34" i="5"/>
  <c r="J10" i="4" l="1"/>
  <c r="K10" i="2" s="1"/>
  <c r="I10" i="4"/>
  <c r="J10" i="2" s="1"/>
  <c r="H10" i="4"/>
  <c r="I10" i="2" s="1"/>
  <c r="H24" i="5"/>
  <c r="H25" i="5" s="1"/>
  <c r="I24" i="5"/>
  <c r="I25" i="5" s="1"/>
  <c r="J24" i="5"/>
  <c r="J25" i="5" s="1"/>
  <c r="K24" i="5"/>
  <c r="K25" i="5" s="1"/>
  <c r="H21" i="5"/>
  <c r="I21" i="5"/>
  <c r="J21" i="5"/>
  <c r="K21" i="5"/>
  <c r="H18" i="5"/>
  <c r="I18" i="5"/>
  <c r="J18" i="5"/>
  <c r="K18" i="5"/>
  <c r="G18" i="5"/>
  <c r="G21" i="5"/>
  <c r="H11" i="5"/>
  <c r="I11" i="5"/>
  <c r="J11" i="5"/>
  <c r="K11" i="5"/>
  <c r="H13" i="5"/>
  <c r="I13" i="5"/>
  <c r="J13" i="5"/>
  <c r="K13" i="5"/>
  <c r="F13" i="5"/>
  <c r="G10" i="5"/>
  <c r="G11" i="5" s="1"/>
  <c r="F7" i="6"/>
  <c r="F34" i="5"/>
  <c r="N10" i="5" l="1"/>
  <c r="E21" i="5"/>
  <c r="F21" i="5"/>
  <c r="D18" i="5"/>
  <c r="D21" i="5"/>
  <c r="E24" i="5" l="1"/>
  <c r="E25" i="5" s="1"/>
  <c r="F24" i="5"/>
  <c r="F25" i="5" s="1"/>
  <c r="G24" i="5"/>
  <c r="G25" i="5" s="1"/>
  <c r="D24" i="5"/>
  <c r="D25" i="5" s="1"/>
  <c r="E12" i="5" l="1"/>
  <c r="G41" i="4" l="1"/>
  <c r="E8" i="3" l="1"/>
  <c r="D8" i="3"/>
  <c r="F15" i="2" l="1"/>
  <c r="G15" i="2"/>
  <c r="E15" i="2"/>
  <c r="M14" i="5"/>
  <c r="E13" i="5"/>
  <c r="G13" i="5"/>
  <c r="D13" i="5"/>
  <c r="R17" i="5" s="1"/>
  <c r="R18" i="5"/>
  <c r="F16" i="2"/>
  <c r="E16" i="2"/>
  <c r="F26" i="2"/>
  <c r="G26" i="2"/>
  <c r="E26" i="2"/>
  <c r="F25" i="2"/>
  <c r="G25" i="2"/>
  <c r="E25" i="2"/>
  <c r="N13" i="5" l="1"/>
  <c r="M13" i="5"/>
  <c r="G54" i="5"/>
  <c r="F54" i="5"/>
  <c r="E54" i="5"/>
  <c r="D54" i="5"/>
  <c r="G45" i="5"/>
  <c r="E45" i="5"/>
  <c r="D45" i="5"/>
  <c r="G44" i="5"/>
  <c r="E44" i="5"/>
  <c r="D44" i="5"/>
  <c r="G40" i="5"/>
  <c r="E40" i="5"/>
  <c r="D40" i="5"/>
  <c r="G39" i="5"/>
  <c r="E39" i="5"/>
  <c r="G38" i="5"/>
  <c r="E38" i="5"/>
  <c r="D38" i="5"/>
  <c r="D39" i="5"/>
  <c r="G37" i="5"/>
  <c r="E37" i="5"/>
  <c r="D37" i="5"/>
  <c r="G36" i="5"/>
  <c r="G35" i="5"/>
  <c r="G43" i="5"/>
  <c r="E43" i="5"/>
  <c r="D43" i="5"/>
  <c r="E36" i="5"/>
  <c r="D36" i="5"/>
  <c r="E35" i="5"/>
  <c r="D35" i="5"/>
  <c r="D34" i="5" l="1"/>
  <c r="G41" i="5"/>
  <c r="D41" i="5"/>
  <c r="G34" i="5"/>
  <c r="E41" i="5"/>
  <c r="E34" i="5"/>
  <c r="K89" i="4"/>
  <c r="K90" i="4"/>
  <c r="K91" i="4"/>
  <c r="K92" i="4"/>
  <c r="K93" i="4"/>
  <c r="N14" i="5" l="1"/>
  <c r="F14" i="2"/>
  <c r="F12" i="5"/>
  <c r="D12" i="5"/>
  <c r="E14" i="2" l="1"/>
  <c r="M12" i="5"/>
  <c r="N12" i="5"/>
  <c r="G24" i="2"/>
  <c r="E7" i="6"/>
  <c r="F24" i="2" s="1"/>
  <c r="D7" i="6"/>
  <c r="E24" i="2" l="1"/>
  <c r="F18" i="5"/>
  <c r="E18" i="5"/>
  <c r="D68" i="4" l="1"/>
  <c r="E67" i="4"/>
  <c r="F56" i="4"/>
  <c r="E56" i="4"/>
  <c r="D56" i="4"/>
  <c r="G55" i="4"/>
  <c r="G45" i="4"/>
  <c r="F45" i="4"/>
  <c r="E45" i="4"/>
  <c r="D45" i="4"/>
  <c r="E35" i="4"/>
  <c r="D35" i="4"/>
  <c r="G23" i="4"/>
  <c r="D23" i="4"/>
  <c r="F21" i="4"/>
  <c r="E21" i="4"/>
  <c r="F20" i="4"/>
  <c r="E20" i="4"/>
  <c r="D20" i="4"/>
  <c r="G17" i="4"/>
  <c r="D17" i="4"/>
  <c r="F15" i="4"/>
  <c r="E15" i="4"/>
  <c r="E17" i="4" s="1"/>
  <c r="G14" i="4"/>
  <c r="F14" i="4"/>
  <c r="E14" i="4"/>
  <c r="D14" i="4"/>
  <c r="G9" i="4"/>
  <c r="D9" i="4"/>
  <c r="F23" i="4" l="1"/>
  <c r="F9" i="4"/>
  <c r="G10" i="4"/>
  <c r="H10" i="2" s="1"/>
  <c r="E9" i="4"/>
  <c r="D10" i="4"/>
  <c r="E10" i="2" s="1"/>
  <c r="F17" i="4"/>
  <c r="E23" i="4"/>
  <c r="E10" i="4" s="1"/>
  <c r="F10" i="2" s="1"/>
  <c r="F10" i="4" l="1"/>
  <c r="G10" i="2" s="1"/>
  <c r="D10" i="9" l="1"/>
  <c r="D9" i="9"/>
  <c r="D8" i="9"/>
  <c r="D7" i="9"/>
  <c r="D6" i="9"/>
  <c r="D5" i="9"/>
  <c r="A2" i="7"/>
  <c r="A3" i="6"/>
  <c r="A2" i="5"/>
  <c r="A2" i="4"/>
  <c r="A3" i="3" l="1"/>
  <c r="H2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HPQCompany</author>
  </authors>
  <commentList>
    <comment ref="G7" authorId="0" shapeId="0" xr:uid="{00000000-0006-0000-0000-000001000000}">
      <text/>
    </comment>
  </commentList>
</comments>
</file>

<file path=xl/sharedStrings.xml><?xml version="1.0" encoding="utf-8"?>
<sst xmlns="http://schemas.openxmlformats.org/spreadsheetml/2006/main" count="713" uniqueCount="372">
  <si>
    <t>STT</t>
  </si>
  <si>
    <t>Chỉ tiêu</t>
  </si>
  <si>
    <t>Đơn vị</t>
  </si>
  <si>
    <t>I</t>
  </si>
  <si>
    <t>Triệu đồng</t>
  </si>
  <si>
    <t>Chi thường xuyên</t>
  </si>
  <si>
    <t>II</t>
  </si>
  <si>
    <t>Năng suất, sản lượng một số cây trồng chủ yếu trên địa bàn</t>
  </si>
  <si>
    <t>1.1</t>
  </si>
  <si>
    <t>Cây lương thực có hạt</t>
  </si>
  <si>
    <t>Tổng diện tích</t>
  </si>
  <si>
    <t>ha</t>
  </si>
  <si>
    <t>Tổng sản lượng</t>
  </si>
  <si>
    <t>Tấn</t>
  </si>
  <si>
    <t>a</t>
  </si>
  <si>
    <t>Lúa cả năm</t>
  </si>
  <si>
    <t>Ha</t>
  </si>
  <si>
    <t>TĐ: - Lúa chiêm xuân: Diện tích</t>
  </si>
  <si>
    <t>Tạ/ha</t>
  </si>
  <si>
    <t>Sản lượng</t>
  </si>
  <si>
    <t>b</t>
  </si>
  <si>
    <t>Ngô:  Diện tích</t>
  </si>
  <si>
    <t xml:space="preserve">         Năng suất      </t>
  </si>
  <si>
    <t>1.2</t>
  </si>
  <si>
    <t>Chè</t>
  </si>
  <si>
    <t xml:space="preserve"> TĐ: + Diện tích trồng mới</t>
  </si>
  <si>
    <t xml:space="preserve">        + Diện tích kinh doanh</t>
  </si>
  <si>
    <t>1.3</t>
  </si>
  <si>
    <t>Năng suất</t>
  </si>
  <si>
    <t>Sắn</t>
  </si>
  <si>
    <t>1.4</t>
  </si>
  <si>
    <t>Cây ăn quả và cây sơn tra</t>
  </si>
  <si>
    <t>1.5</t>
  </si>
  <si>
    <t>Cỏ chăn nuôi</t>
  </si>
  <si>
    <t>Chăn nuôi</t>
  </si>
  <si>
    <t>- Tổng đàn trâu (trung bình)</t>
  </si>
  <si>
    <t>Con</t>
  </si>
  <si>
    <t>- Tổng đàn bò (trung bình)</t>
  </si>
  <si>
    <t>- Tổng đàn lợn (&gt; 2 tháng tuổi)</t>
  </si>
  <si>
    <t>- Tổng đàn ngựa</t>
  </si>
  <si>
    <t>- Tổng đàn dê</t>
  </si>
  <si>
    <t>- Tổng đàn gia cầm các loại</t>
  </si>
  <si>
    <t>Lâm nghiệp</t>
  </si>
  <si>
    <t>- Diện tích tự nhiên</t>
  </si>
  <si>
    <t>- Diện tích rừng hiện có</t>
  </si>
  <si>
    <t>- Tỷ lệ che phủ rừng</t>
  </si>
  <si>
    <t>%</t>
  </si>
  <si>
    <t>Thủy sản</t>
  </si>
  <si>
    <t>- Diện tích nuôi trồng thủy sản</t>
  </si>
  <si>
    <t>- Số lồng nuôi trồng thủy sản</t>
  </si>
  <si>
    <t>Lồng</t>
  </si>
  <si>
    <t>Phát triển nông thôn</t>
  </si>
  <si>
    <t>- Tỷ lệ dân số nông thôn được sử dụng nước sạch</t>
  </si>
  <si>
    <t>III</t>
  </si>
  <si>
    <t>Người</t>
  </si>
  <si>
    <t>Hộ</t>
  </si>
  <si>
    <t>Trong đó:</t>
  </si>
  <si>
    <t>Giường</t>
  </si>
  <si>
    <t>Bác sỹ</t>
  </si>
  <si>
    <t>Bản</t>
  </si>
  <si>
    <t>hộ</t>
  </si>
  <si>
    <t>- Số trường đạt chuẩn quốc gia</t>
  </si>
  <si>
    <t>Trường</t>
  </si>
  <si>
    <t>-</t>
  </si>
  <si>
    <t>Nghìn người</t>
  </si>
  <si>
    <t>Bác sĩ</t>
  </si>
  <si>
    <t>Tỷ lệ che phủ rừng ổn định</t>
  </si>
  <si>
    <t>CÁC CHỈ TIÊU KINH TẾ TỔNG HỢP NĂM 2026</t>
  </si>
  <si>
    <t>TT</t>
  </si>
  <si>
    <t>A</t>
  </si>
  <si>
    <t>CHỈ TIÊU KINH TẾ</t>
  </si>
  <si>
    <t>Tỷ đồng</t>
  </si>
  <si>
    <t>Tổng thu ngân sách nhà nước</t>
  </si>
  <si>
    <t>Thu nội địa</t>
  </si>
  <si>
    <t>Chi ngân sách địa phương</t>
  </si>
  <si>
    <t>CÁC CHỈ TIÊU NÔNG NGHIỆP, CÔNG NGHIỆP, DỊCH VỤ, XUẤT KHẨU NĂM 2026</t>
  </si>
  <si>
    <t>NÔNG, LÂM NGHIỆP, THUỶ SẢN</t>
  </si>
  <si>
    <t xml:space="preserve">       - Lúa mùa:       Diện tích</t>
  </si>
  <si>
    <t xml:space="preserve">       - Lúa nương:   Diện tích</t>
  </si>
  <si>
    <t xml:space="preserve">         Sản lượng    </t>
  </si>
  <si>
    <t>Cây công nghiệp lâu năm chủ yếu</t>
  </si>
  <si>
    <t>Sản lượng chè búp tươi</t>
  </si>
  <si>
    <t>Cây hàng năm, cây hoa màu chủ yếu</t>
  </si>
  <si>
    <t>+ Trong đó: Diện tích cây sơn tra</t>
  </si>
  <si>
    <t>Diện tích trồng mới</t>
  </si>
  <si>
    <t>Nghìn con</t>
  </si>
  <si>
    <t>- Sản lượng thịt hơi xuất chuồng</t>
  </si>
  <si>
    <t>Trong đó: Thịt lợn</t>
  </si>
  <si>
    <t>- Số huyện đạt chuẩn nông thôn mới</t>
  </si>
  <si>
    <t>Huyện</t>
  </si>
  <si>
    <t>B</t>
  </si>
  <si>
    <t>CÔNG NGHIỆP - XÂY DỰNG</t>
  </si>
  <si>
    <t xml:space="preserve">Chỉ số sản xuất công nghiệp </t>
  </si>
  <si>
    <t>- Công nghiệp khai khoáng</t>
  </si>
  <si>
    <t>- Công nghiệp chế biến, chế tạo</t>
  </si>
  <si>
    <t>- Sản xuất và phân phối điện, khí đốt, nước</t>
  </si>
  <si>
    <t>- Cung cấp nước, quản lý và xử lý rác thải, nước thải</t>
  </si>
  <si>
    <t>Sản lượng một số sản phẩm công nghiệp chủ yếu</t>
  </si>
  <si>
    <t>- Xi măng</t>
  </si>
  <si>
    <t>1000 Tấn</t>
  </si>
  <si>
    <t>- Đá xây dựng</t>
  </si>
  <si>
    <t>Nghìn  m3</t>
  </si>
  <si>
    <t>- Đường kính</t>
  </si>
  <si>
    <t>- Chè sơ chế</t>
  </si>
  <si>
    <t>- Sữa tươi tiệt trùng</t>
  </si>
  <si>
    <t>Triệu lít</t>
  </si>
  <si>
    <t>- Nước máy thương phẩm</t>
  </si>
  <si>
    <t>Triệu m3</t>
  </si>
  <si>
    <t>- Điện sản xuất</t>
  </si>
  <si>
    <t>Triệu Kwh</t>
  </si>
  <si>
    <t>C</t>
  </si>
  <si>
    <t>DỊCH VỤ</t>
  </si>
  <si>
    <t>Tổng mức bán lẻ hàng hoá (giá hiện hành)</t>
  </si>
  <si>
    <t>Du lịch</t>
  </si>
  <si>
    <t>- Lượt khách du lịch</t>
  </si>
  <si>
    <t>Nghìn lượt</t>
  </si>
  <si>
    <t>- Doanh thu từ hoạt động du lịch</t>
  </si>
  <si>
    <t>CÁC CHỈ TIÊU VỀ XÃ HỘI, GIẢM NGHÈO NĂM 2026</t>
  </si>
  <si>
    <t>LAO ĐỘNG VÀ VIỆC LÀM</t>
  </si>
  <si>
    <t>- Tỷ lệ lao động nông nghiệp trong tổng số lao động xã hội</t>
  </si>
  <si>
    <t>- Số lao động được đào tạo trong năm</t>
  </si>
  <si>
    <t>- Tỷ lệ lao động được đào tạo so với tổng số lao động</t>
  </si>
  <si>
    <t>GIẢM NGHÈO</t>
  </si>
  <si>
    <t xml:space="preserve">Tỷ lệ hộ nghèo giai đoạn 2026-2030 giảm bình quân </t>
  </si>
  <si>
    <t>IV</t>
  </si>
  <si>
    <t>CUNG CẤP DỊCH VỤ VÀ CƠ SỞ HẠ TẦNG THIẾT YẾU</t>
  </si>
  <si>
    <t>V</t>
  </si>
  <si>
    <t>Y TẾ</t>
  </si>
  <si>
    <t>- Tỷ lệ người dân có thẻ bảo hiểm y tế</t>
  </si>
  <si>
    <t xml:space="preserve">- Số giường bệnh/10.000 dân </t>
  </si>
  <si>
    <t>- Số bác sỹ/10.000 dân</t>
  </si>
  <si>
    <t>VI</t>
  </si>
  <si>
    <t>VĂN HÓA - THỂ THAO</t>
  </si>
  <si>
    <t>Tỷ lệ nhà văn hoá xã, phường, thị trấn và bản, tiểu khu, tổ dân phố đạt chuẩn theo quy định</t>
  </si>
  <si>
    <t>VII</t>
  </si>
  <si>
    <t>THÔNG TIN TRUYỀN THÔNG</t>
  </si>
  <si>
    <t>-Tỷ lệ thôn, bản được phủ sóng băng rộng di động (4G)</t>
  </si>
  <si>
    <t>- Số bản được phủ sóng băng rộng di động (4G)</t>
  </si>
  <si>
    <t>GIÁO DỤC</t>
  </si>
  <si>
    <t>- Tổng số học sinh đầu năm học</t>
  </si>
  <si>
    <t>Học sinh</t>
  </si>
  <si>
    <t xml:space="preserve">  + Mầm non</t>
  </si>
  <si>
    <t>"</t>
  </si>
  <si>
    <t>TĐ: Học sinh nữ</t>
  </si>
  <si>
    <t xml:space="preserve">  + Tiểu học</t>
  </si>
  <si>
    <t xml:space="preserve">  + Trung học cơ sở</t>
  </si>
  <si>
    <t>- Tổng số học sinh dân tộc thiểu số</t>
  </si>
  <si>
    <t>Chia ra:</t>
  </si>
  <si>
    <t>- Tỷ lệ huy động số trẻ trong độ tuổi mẫu giáo ra lớp</t>
  </si>
  <si>
    <t>TĐ: Tỷ lệ huy động trẻ 5 tuổi đi học mẫu giáo</t>
  </si>
  <si>
    <t>- Tỷ lệ học sinh đi học đúng độ tuổi:</t>
  </si>
  <si>
    <t>- Tỷ lệ học sinh hoàn thành bậc tiểu học</t>
  </si>
  <si>
    <t>- Tỷ lệ trường đạt chuẩn quốc gia trên địa bàn</t>
  </si>
  <si>
    <t>XÃ HỘI</t>
  </si>
  <si>
    <t>Cơ quan, doanh nghiệp, trường học đạt tiêu chuẩn "An toàn về an ninh, trật tự"</t>
  </si>
  <si>
    <t>Khu dân cư, xã, phường, thị trấn đạt tiêu chuẩn "An toàn về an ninh, trật tự"</t>
  </si>
  <si>
    <t>…………………………………..</t>
  </si>
  <si>
    <t>CÁC CHỈ TIÊU VỀ MÔI TRƯỜNG VÀ PHÁT TRIỂN BỀN VỮNG NĂM 2025</t>
  </si>
  <si>
    <t>Tỷ lệ chất thải rắn sinh hoạt đô thị được thu gom, xử lý</t>
  </si>
  <si>
    <t>………………….</t>
  </si>
  <si>
    <t>CÁC CHỈ TIÊU PHÁT TRIỂN DOANH NGHIỆP VÀ KINH TẾ TẬP THỂ NĂM 2026</t>
  </si>
  <si>
    <t>PHÁT TRIỂN KINH TẾ TẬP THỂ</t>
  </si>
  <si>
    <t>Hợp tác xã</t>
  </si>
  <si>
    <t>Tổng số hợp tác xã</t>
  </si>
  <si>
    <t>Số hợp tác xã thành lập mới</t>
  </si>
  <si>
    <t>Số hợp tác xã giải thể</t>
  </si>
  <si>
    <t>Tổng số thành viên hợp tác xã</t>
  </si>
  <si>
    <t>Tổng số lao động trong hợp tác xã</t>
  </si>
  <si>
    <t>Doanh thu bình quân của hợp tác xã</t>
  </si>
  <si>
    <t>Thu nhập bình quân người lao động HTX</t>
  </si>
  <si>
    <t>Triệu đồng/năm</t>
  </si>
  <si>
    <t>Liên hiệp hợp tác xã</t>
  </si>
  <si>
    <t>Tổng số liên hiệp hợp tác xã</t>
  </si>
  <si>
    <t>Trong đó: Số liên hiệp hợp tác xã thành lập mới</t>
  </si>
  <si>
    <t xml:space="preserve">Tổ hợp tác </t>
  </si>
  <si>
    <t>Tổng số tổ hợp tác</t>
  </si>
  <si>
    <t>Tổ hợp tác</t>
  </si>
  <si>
    <t>Trong đó: Số tổ hợp tác đăng ký chứng thực</t>
  </si>
  <si>
    <t xml:space="preserve">Tổng số thành viên tổ hợp tác </t>
  </si>
  <si>
    <t>Thành viên</t>
  </si>
  <si>
    <t>……………..</t>
  </si>
  <si>
    <t>HTX</t>
  </si>
  <si>
    <t>- Số người lao động nông nghiệp trong độ tuổi lao động</t>
  </si>
  <si>
    <t>- Trong đó số HTX thành lập mới</t>
  </si>
  <si>
    <t>- Số hộ khu vực nông thôn được sử dụng nước sạch</t>
  </si>
  <si>
    <t>- Tỷ lệ hộ khu vực nông thôn được sử dụng nước sạch</t>
  </si>
  <si>
    <t>Số người tham gia BHYT/ Dân số (theo thống kê)</t>
  </si>
  <si>
    <t>- Tổng số hộ nghèo</t>
  </si>
  <si>
    <t xml:space="preserve">- Tỷ lệ hộ nghèo </t>
  </si>
  <si>
    <t>Tỷ lệ dân số nông thôn sử dụng nước sạch</t>
  </si>
  <si>
    <t xml:space="preserve">      -TĐ: Số hộ được sử dụng nước sạch</t>
  </si>
  <si>
    <t>Cơ quan thực hiện rà soát tổng hợp</t>
  </si>
  <si>
    <t>Phòng KT</t>
  </si>
  <si>
    <t>Phòng VH</t>
  </si>
  <si>
    <t>CA xã</t>
  </si>
  <si>
    <t>Phòng VH phối hợp với các Trường trên địa bàn xã</t>
  </si>
  <si>
    <t>KẾ HOẠCH SẢN XUẤT NÔNG NGHIỆP NĂM 2026</t>
  </si>
  <si>
    <t>Đơn vị tính</t>
  </si>
  <si>
    <t>Toàn xã</t>
  </si>
  <si>
    <t>1. Bản Kẽm</t>
  </si>
  <si>
    <t>2. Bản Đung</t>
  </si>
  <si>
    <t>3. Bản Nguồn</t>
  </si>
  <si>
    <t>4. Bản Chiềng Manh</t>
  </si>
  <si>
    <t>5. Bản Thượng Lang</t>
  </si>
  <si>
    <t>6. Bản Tường Lang</t>
  </si>
  <si>
    <t>7. Bản Páp</t>
  </si>
  <si>
    <t>8. Bản Tân Kiểng</t>
  </si>
  <si>
    <t>9. Bản Lằn</t>
  </si>
  <si>
    <t>10. Bản Tường Han</t>
  </si>
  <si>
    <t>11. Bản Suối Han</t>
  </si>
  <si>
    <t>12. Bản Do</t>
  </si>
  <si>
    <t>13. Bản Đoàn Kết</t>
  </si>
  <si>
    <t>14. Bản Cải</t>
  </si>
  <si>
    <t>15. Bản Sọc</t>
  </si>
  <si>
    <t>16. Bản Chùng</t>
  </si>
  <si>
    <t>17. Bản Bang</t>
  </si>
  <si>
    <t>18. Bản Khoáng</t>
  </si>
  <si>
    <t>19. Bản Lao</t>
  </si>
  <si>
    <t>20. Bản Dinh</t>
  </si>
  <si>
    <t>21. Bản Suối Gà</t>
  </si>
  <si>
    <t>22. Bản Chè Mè</t>
  </si>
  <si>
    <t>23. Bản Hợp Phong</t>
  </si>
  <si>
    <t>TRỒNG TRỌT</t>
  </si>
  <si>
    <t>*</t>
  </si>
  <si>
    <t>Tổng diện tích gieo trồng</t>
  </si>
  <si>
    <t>TĐ: - Cây lương thực có hạt</t>
  </si>
  <si>
    <t xml:space="preserve">   - Cây công nghiệp lâu năm</t>
  </si>
  <si>
    <t xml:space="preserve">   - Cây công nghiệp hàng năm chủ yếu</t>
  </si>
  <si>
    <t xml:space="preserve">   - Cây ăn quả và cây Sơn tra</t>
  </si>
  <si>
    <t xml:space="preserve">   - Trồng cỏ </t>
  </si>
  <si>
    <t>Tổng S.lượng lương thực có hạt</t>
  </si>
  <si>
    <t>- Thóc</t>
  </si>
  <si>
    <t>- Ngô</t>
  </si>
  <si>
    <t>CÂY LƯƠNG THỰC CÓ HẠT</t>
  </si>
  <si>
    <t>Lúa chiêm xuân</t>
  </si>
  <si>
    <t xml:space="preserve">     - Diện tích</t>
  </si>
  <si>
    <t xml:space="preserve">     - Năng suất</t>
  </si>
  <si>
    <t xml:space="preserve">     - Sản lượng</t>
  </si>
  <si>
    <t>Lúa mùa</t>
  </si>
  <si>
    <t>Lúa nương</t>
  </si>
  <si>
    <t>Cây ngô</t>
  </si>
  <si>
    <t>CÂY CÔNG NGHIỆP HÀNG NĂM CHỦ YẾU</t>
  </si>
  <si>
    <t>Cây sắn</t>
  </si>
  <si>
    <t>CÂY CÔNG NGHIỆP LÂU NĂM CHỦ YẾU</t>
  </si>
  <si>
    <t>Cây cà phê</t>
  </si>
  <si>
    <t xml:space="preserve">     - Tổng diện tích</t>
  </si>
  <si>
    <t xml:space="preserve">          + Trồng mới</t>
  </si>
  <si>
    <t xml:space="preserve">     - Diện tích kinh doanh</t>
  </si>
  <si>
    <t xml:space="preserve">          + Năng suất</t>
  </si>
  <si>
    <t xml:space="preserve">          + Sản lượng cà phê nhân</t>
  </si>
  <si>
    <t>Cây chè</t>
  </si>
  <si>
    <t xml:space="preserve">           + Diện tích trồng mới</t>
  </si>
  <si>
    <t xml:space="preserve">           + Năng suất</t>
  </si>
  <si>
    <t xml:space="preserve">           + Sản lượng búp tươi</t>
  </si>
  <si>
    <t>CÂY ĂN QUẢ VÀ CÂY SƠN TRA</t>
  </si>
  <si>
    <t xml:space="preserve">TRỒNG CỎ </t>
  </si>
  <si>
    <t>CHĂN NUÔI</t>
  </si>
  <si>
    <t>Đàn gia súc, gia cầm</t>
  </si>
  <si>
    <t>- Đàn trâu</t>
  </si>
  <si>
    <t>- Đàn bò thịt</t>
  </si>
  <si>
    <t>- Đàn bò sữa</t>
  </si>
  <si>
    <t>- Đàn ngựa</t>
  </si>
  <si>
    <t>- Đàn dê</t>
  </si>
  <si>
    <t>- Đàn gia cầm</t>
  </si>
  <si>
    <t>- Đàn lợn &gt; 2 tháng tuổi</t>
  </si>
  <si>
    <t>Sản phẩm chăn nuôi</t>
  </si>
  <si>
    <t>THỦY SẢN</t>
  </si>
  <si>
    <t>Diện tích nuôi trồng thủy sản</t>
  </si>
  <si>
    <t>Sản lượng khai thác, nuôi trồng thuỷ sản</t>
  </si>
  <si>
    <t xml:space="preserve">    + Sản lượng nuôi trồng thuỷ sản</t>
  </si>
  <si>
    <t xml:space="preserve">       + Sản lượng khai thác</t>
  </si>
  <si>
    <t>KẾ HOẠCH THUỶ NÔNG NĂM 2026</t>
  </si>
  <si>
    <t>Trong đó: Tưới chủ động</t>
  </si>
  <si>
    <t>Trong đó: Chủ động nguồn nước</t>
  </si>
  <si>
    <t>KẾ HOẠCH SẢN XUẤT LÂM NGHIỆP NĂM 2026</t>
  </si>
  <si>
    <t>Nội dung</t>
  </si>
  <si>
    <t xml:space="preserve"> Trồng rừng tập trung </t>
  </si>
  <si>
    <t xml:space="preserve"> Trồng rừng phòng hộ, đặc dụng </t>
  </si>
  <si>
    <t xml:space="preserve"> Trồng rừng sản xuất </t>
  </si>
  <si>
    <t xml:space="preserve"> Chăm sóc rừng trồng </t>
  </si>
  <si>
    <t>Bảo vệ rừng</t>
  </si>
  <si>
    <t>1</t>
  </si>
  <si>
    <t>Diện tích có vốn cân đối các chương trình, dự án</t>
  </si>
  <si>
    <t>Tiểu dự án 1, dự án 3 CTMTQG</t>
  </si>
  <si>
    <t>2</t>
  </si>
  <si>
    <t xml:space="preserve">Bảo vệ rừng theo Luật </t>
  </si>
  <si>
    <t xml:space="preserve"> Chi trả dịch vụ MTR </t>
  </si>
  <si>
    <t>Chủ rừng là hộ gia đình, cá nhân, cộng đồng dân cư</t>
  </si>
  <si>
    <t>UBND cấp xã</t>
  </si>
  <si>
    <t>Chủ rừng là tổ chức</t>
  </si>
  <si>
    <t xml:space="preserve"> Trồng cây phân tán </t>
  </si>
  <si>
    <t>Nghìn cây</t>
  </si>
  <si>
    <t xml:space="preserve"> Tỷ lệ che phủ rừng </t>
  </si>
  <si>
    <t>(Kèm theo Công văn số 369/UBND-KT ngày 8 tháng 10 năm 2025 của UBND xã Mường Bang)</t>
  </si>
  <si>
    <t>Bản Cải</t>
  </si>
  <si>
    <t>Bản Sọc</t>
  </si>
  <si>
    <t>Bản Chùng</t>
  </si>
  <si>
    <t>Bản Bang</t>
  </si>
  <si>
    <t>Bản Lao</t>
  </si>
  <si>
    <t>Chè Mè</t>
  </si>
  <si>
    <t>Suối Gà</t>
  </si>
  <si>
    <t>Bản Dinh</t>
  </si>
  <si>
    <t>Bản Hợp Phong</t>
  </si>
  <si>
    <t>Bản Khoáng</t>
  </si>
  <si>
    <t>Bản Páp</t>
  </si>
  <si>
    <t>Bản Tân Kiểng</t>
  </si>
  <si>
    <t>Bản Lằn</t>
  </si>
  <si>
    <t>Bản Do</t>
  </si>
  <si>
    <t>Bản Đoàn Kết</t>
  </si>
  <si>
    <t>Bản Tường Han</t>
  </si>
  <si>
    <t>Bản Suối Han</t>
  </si>
  <si>
    <t>Bản Kẽm</t>
  </si>
  <si>
    <t>Bản Đung</t>
  </si>
  <si>
    <t>Bản Nguồn</t>
  </si>
  <si>
    <t>Bản Chiềng Manh</t>
  </si>
  <si>
    <t>Bản Tường Lang</t>
  </si>
  <si>
    <t>Bản Thượng Lang</t>
  </si>
  <si>
    <t>- Tổng số hộ</t>
  </si>
  <si>
    <t>Thu bổ sung từ ngân sách tỉnh]</t>
  </si>
  <si>
    <t>Cây đậu tương</t>
  </si>
  <si>
    <t>Diện tích</t>
  </si>
  <si>
    <t>Sản Lượng</t>
  </si>
  <si>
    <t>Tạ/Ha</t>
  </si>
  <si>
    <t xml:space="preserve">- </t>
  </si>
  <si>
    <t>Cà phê</t>
  </si>
  <si>
    <t>- Tổng diện tích</t>
  </si>
  <si>
    <t>+ Trồng mới</t>
  </si>
  <si>
    <t xml:space="preserve"> - Diện tích kinh doanh</t>
  </si>
  <si>
    <t>+ Năng suất</t>
  </si>
  <si>
    <t>+ Sản lượng cà phê nhân</t>
  </si>
  <si>
    <t>Tỉnh giao</t>
  </si>
  <si>
    <t>- Sản lượng khai thác, nuôi trồng thuỷ sản</t>
  </si>
  <si>
    <t>Mục tiêu NQ Đại hội Đảng bộ xã lần thứ I</t>
  </si>
  <si>
    <t>TỔNG SỐ: 16 CHỈ TIÊU</t>
  </si>
  <si>
    <t>CHỈ TIÊU VĂN HÓA - XÃ HỘI</t>
  </si>
  <si>
    <t>5 chỉ tiêu</t>
  </si>
  <si>
    <t>CHỈ TIÊU MÔI TRƯỜNG</t>
  </si>
  <si>
    <t>3 chỉ tiêu</t>
  </si>
  <si>
    <t>DÂN SỐ</t>
  </si>
  <si>
    <t>- Dân số trung bình</t>
  </si>
  <si>
    <t>- Tỷ lệ tăng dân số tự nhiên</t>
  </si>
  <si>
    <t>VIII</t>
  </si>
  <si>
    <t>IX</t>
  </si>
  <si>
    <t>8 chỉ tiêu</t>
  </si>
  <si>
    <t>ƯTH 2025</t>
  </si>
  <si>
    <t>Kế hoạch giai đoạn 2026-2030</t>
  </si>
  <si>
    <t>Thu ngân sách trên địa bàn năm 2030</t>
  </si>
  <si>
    <t>Tổng số HTX trên địa bàn năm 2030</t>
  </si>
  <si>
    <t>Tổng sản lượng cây lương thực có hạt năm 2030</t>
  </si>
  <si>
    <t>Tổng đàn gia súc năm 2030</t>
  </si>
  <si>
    <t>Tổng đàn gia cầm năm 2030</t>
  </si>
  <si>
    <t>Tỷ lệ lao động nông nghiệp trong tổng lao động xã hội  năm 2030</t>
  </si>
  <si>
    <t>Tỷ lệ hộ nghèo năm 2030</t>
  </si>
  <si>
    <t>Tỷ lệ lao động qua đào tạo năm 2030</t>
  </si>
  <si>
    <t>Số giường bệnh/10.000 dân năm 2030</t>
  </si>
  <si>
    <t>Số bác sĩ/10.000 dân năm 2030</t>
  </si>
  <si>
    <t>Tỷ lệ người dân có thẻ bảo hiểm y tế năm 2030</t>
  </si>
  <si>
    <t>Tỷ lệ trường đạt chuẩn quốc gia năm 2030</t>
  </si>
  <si>
    <t>Tỷ lệ cơ quan, doanh nghiệp, cơ sở giáo dục đạt tiêu chuẩn “An toàn về an ninh, trật tự” năm 2030</t>
  </si>
  <si>
    <t>Tỷ lệ xã, phường đạt tiêu chuẩn “An toàn về an ninh, trật tự” năm 2030</t>
  </si>
  <si>
    <t>Tỷ lệ chất thải rắn ở nông thôn được thu gom năm 2030</t>
  </si>
  <si>
    <t>Tỷ lệ dân số nông thôn được sử dụng nước sạch năm 2030</t>
  </si>
  <si>
    <t>Tỷ lệ che phủ rừng ổn định năm 2030</t>
  </si>
  <si>
    <t>CÁC CHỈ TIÊU KINH TẾ - XÃ HỘI CHỦ YẾU GIAI ĐOẠN 2026 - 2030</t>
  </si>
  <si>
    <t>-  Lực lượng lao động trong độ tuổi có khả năng LĐ</t>
  </si>
  <si>
    <t xml:space="preserve">Sản lượng     </t>
  </si>
  <si>
    <t xml:space="preserve">Năng suất  </t>
  </si>
  <si>
    <t xml:space="preserve">Sản lượng      </t>
  </si>
  <si>
    <t>- Sản lượng nuôi trồng</t>
  </si>
  <si>
    <t>- Sản lượng khai thác</t>
  </si>
  <si>
    <t>Nghìn</t>
  </si>
  <si>
    <t>(Kèm theo Nghị quyết số 39/NQ-HĐND ngày  24 tháng 12 năm 2025 của Hội đồng nhân dân xã Mường Bang)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</si>
</sst>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(* #,##0_);_(* \(#,##0\);_(* &quot;-&quot;??_);_(@_)"/>
    <numFmt numFmtId="172" formatCode="_(* #,##0.0_);_(* \(#,##0.0\);_(* &quot;-&quot;??_);_(@_)"/>
    <numFmt numFmtId="173" formatCode="#,##0.0"/>
    <numFmt numFmtId="174" formatCode="_(* #,##0.0_);_(* \(#,##0.0\);_(* &quot;-&quot;_);_(@_)"/>
    <numFmt numFmtId="175" formatCode="_(* #,##0.00_);_(* \(#,##0.00\);_(* &quot;-&quot;_);_(@_)"/>
    <numFmt numFmtId="176" formatCode="0.0"/>
    <numFmt numFmtId="177" formatCode="&quot;$&quot;#,##0;\-&quot;$&quot;#,##0"/>
    <numFmt numFmtId="178" formatCode="&quot;$&quot;#,##0;[Red]\-&quot;$&quot;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_-* #,##0\ _₫_-;\-* #,##0\ _₫_-;_-* &quot;-&quot;\ _₫_-;_-@_-"/>
    <numFmt numFmtId="182" formatCode="_-* #,##0.00\ _₫_-;\-* #,##0.00\ _₫_-;_-* &quot;-&quot;??\ _₫_-;_-@_-"/>
    <numFmt numFmtId="183" formatCode="0.000"/>
    <numFmt numFmtId="184" formatCode="#,##0\ &quot;F&quot;;[Red]\-#,##0\ &quot;F&quot;"/>
    <numFmt numFmtId="185" formatCode="#,##0.00\ &quot;F&quot;;\-#,##0.00\ &quot;F&quot;"/>
    <numFmt numFmtId="186" formatCode="#,##0.00\ &quot;F&quot;;[Red]\-#,##0.00\ &quot;F&quot;"/>
    <numFmt numFmtId="187" formatCode="_-* #,##0\ &quot;F&quot;_-;\-* #,##0\ &quot;F&quot;_-;_-* &quot;-&quot;\ &quot;F&quot;_-;_-@_-"/>
    <numFmt numFmtId="188" formatCode="\$#,##0\ ;\(\$#,##0\)"/>
    <numFmt numFmtId="189" formatCode="&quot;\&quot;#,##0;[Red]&quot;\&quot;&quot;\&quot;\-#,##0"/>
    <numFmt numFmtId="190" formatCode="&quot;\&quot;#,##0.00;[Red]&quot;\&quot;&quot;\&quot;&quot;\&quot;&quot;\&quot;&quot;\&quot;&quot;\&quot;\-#,##0.00"/>
    <numFmt numFmtId="191" formatCode="\t0.00%"/>
    <numFmt numFmtId="192" formatCode="\t#\ ??/??"/>
    <numFmt numFmtId="193" formatCode="#,##0;\(#,##0\)"/>
    <numFmt numFmtId="194" formatCode="_(* #,##0.000_);_(* \(#,##0.000\);_(* &quot;-&quot;??_);_(@_)"/>
    <numFmt numFmtId="195" formatCode="0.0000"/>
    <numFmt numFmtId="196" formatCode="_(* #,##0.0000_);_(* \(#,##0.0000\);_(* &quot;-&quot;??_);_(@_)"/>
    <numFmt numFmtId="197" formatCode="_(* #,##0.00_);_(* \(#,##0.00\);_(* &quot;-&quot;&quot;?&quot;&quot;?&quot;_);_(@_)"/>
    <numFmt numFmtId="198" formatCode="_(* #,##0_);_(* \(#,##0\);_(* &quot;-&quot;&quot;?&quot;&quot;?&quot;_);_(@_)"/>
    <numFmt numFmtId="199" formatCode="#,##0\ &quot;þ&quot;;[Red]\-#,##0\ &quot;þ&quot;"/>
    <numFmt numFmtId="200" formatCode="###\ ###\ ###\ ###\ ##0"/>
    <numFmt numFmtId="201" formatCode="_ * #,##0.00_ ;_ * \-#,##0.00_ ;_ * &quot;-&quot;??_ ;_ @_ "/>
    <numFmt numFmtId="202" formatCode="_ * #,##0_ ;_ * \-#,##0_ ;_ * &quot;-&quot;_ ;_ @_ "/>
    <numFmt numFmtId="203" formatCode="#,##0\ &quot;$&quot;_-;[Red]#,##0\ &quot;$&quot;\-"/>
    <numFmt numFmtId="204" formatCode="_-* #,##0\ _F_-;\-* #,##0\ _F_-;_-* &quot;-&quot;\ _F_-;_-@_-"/>
    <numFmt numFmtId="205" formatCode="_-* #,##0.00\ _V_N_D_-;\-* #,##0.00\ _V_N_D_-;_-* &quot;-&quot;??\ _V_N_D_-;_-@_-"/>
    <numFmt numFmtId="206" formatCode="_(&quot;$&quot;\ * #,##0_);_(&quot;$&quot;\ * \(#,##0\);_(&quot;$&quot;\ * &quot;-&quot;_);_(@_)"/>
    <numFmt numFmtId="207" formatCode="_-* #,##0\ _V_N_D_-;\-* #,##0\ _V_N_D_-;_-* &quot;-&quot;\ _V_N_D_-;_-@_-"/>
    <numFmt numFmtId="208" formatCode="###0"/>
    <numFmt numFmtId="209" formatCode="&quot;\&quot;#,##0.00;[Red]&quot;\&quot;\-#,##0.00"/>
    <numFmt numFmtId="210" formatCode="&quot;\&quot;#,##0;[Red]&quot;\&quot;\-#,##0"/>
    <numFmt numFmtId="211" formatCode="&quot;$&quot;#&quot;$&quot;##0_);\(&quot;$&quot;#&quot;$&quot;##0\)"/>
    <numFmt numFmtId="212" formatCode="#,#00;[Red]\-#,#00;_@&quot;-&quot;"/>
    <numFmt numFmtId="213" formatCode="_ &quot;\&quot;* #,##0_ ;_ &quot;\&quot;* \-#,##0_ ;_ &quot;\&quot;* &quot;-&quot;_ ;_ @_ "/>
    <numFmt numFmtId="214" formatCode="&quot;SFr.&quot;\ #,##0.00;[Red]&quot;SFr.&quot;\ \-#,##0.00"/>
    <numFmt numFmtId="215" formatCode="_ &quot;SFr.&quot;\ * #,##0_ ;_ &quot;SFr.&quot;\ * \-#,##0_ ;_ &quot;SFr.&quot;\ * &quot;-&quot;_ ;_ @_ "/>
    <numFmt numFmtId="216" formatCode="_ * #,##0.00_)&quot;$&quot;_ ;_ * \(#,##0.00\)&quot;$&quot;_ ;_ * &quot;-&quot;??_)&quot;$&quot;_ ;_ @_ "/>
    <numFmt numFmtId="217" formatCode="#,##0.0_);\(#,##0.0\)"/>
    <numFmt numFmtId="218" formatCode="###\ ###\ ###\ ###\ .00"/>
    <numFmt numFmtId="219" formatCode="###\ ###\ ###.000"/>
    <numFmt numFmtId="220" formatCode="_-* #,##0.000\ _F_-;\-* #,##0.000\ _F_-;_-* &quot;-&quot;???\ _F_-;_-@_-"/>
    <numFmt numFmtId="221" formatCode="dd\-mm\-yy"/>
    <numFmt numFmtId="222" formatCode="_-* #,##0.00\ &quot;F&quot;_-;\-* #,##0.00\ &quot;F&quot;_-;_-* &quot;-&quot;??\ &quot;F&quot;_-;_-@_-"/>
    <numFmt numFmtId="223" formatCode="0.000_)"/>
    <numFmt numFmtId="224" formatCode="_ &quot;R&quot;\ * #,##0_ ;_ &quot;R&quot;\ * \-#,##0_ ;_ &quot;R&quot;\ * &quot;-&quot;_ ;_ @_ "/>
    <numFmt numFmtId="225" formatCode="&quot;$&quot;#,##0.000_);[Red]\(&quot;$&quot;#,##0.00\)"/>
    <numFmt numFmtId="226" formatCode="_(\§\g\ #,##0_);_(\§\g\ \(#,##0\);_(\§\g\ &quot;-&quot;??_);_(@_)"/>
    <numFmt numFmtId="227" formatCode="_-&quot;F&quot;\ * #,##0.0_-;_-&quot;F&quot;\ * #,##0.0\-;_-&quot;F&quot;\ * &quot;-&quot;??_-;_-@_-"/>
    <numFmt numFmtId="228" formatCode="\§\g#,##0_);\(\§\g#,##0\)"/>
    <numFmt numFmtId="229" formatCode="_-&quot;VND&quot;* #,##0_-;\-&quot;VND&quot;* #,##0_-;_-&quot;VND&quot;* &quot;-&quot;_-;_-@_-"/>
    <numFmt numFmtId="230" formatCode="_(&quot;Rp&quot;* #,##0.00_);_(&quot;Rp&quot;* \(#,##0.00\);_(&quot;Rp&quot;* &quot;-&quot;??_);_(@_)"/>
    <numFmt numFmtId="231" formatCode="#,##0.00\ &quot;FB&quot;;[Red]\-#,##0.00\ &quot;FB&quot;"/>
    <numFmt numFmtId="232" formatCode="#,##0\ &quot;$&quot;;\-#,##0\ &quot;$&quot;"/>
    <numFmt numFmtId="233" formatCode="_-* #,##0\ _F_B_-;\-* #,##0\ _F_B_-;_-* &quot;-&quot;\ _F_B_-;_-@_-"/>
    <numFmt numFmtId="234" formatCode="#,##0_);\-#,##0_)"/>
    <numFmt numFmtId="235" formatCode="&quot;Dong&quot;#,##0.00_);[Red]\(&quot;Dong&quot;#,##0.00\)"/>
    <numFmt numFmtId="236" formatCode="#,###;\-#,###;&quot;&quot;;_(@_)"/>
    <numFmt numFmtId="237" formatCode="\ \ \ \ \ \ \ \ \ \ \ \ \ \ \ \ \ \ @"/>
    <numFmt numFmtId="238" formatCode="#,##0\ &quot;$&quot;_);\(#,##0\ &quot;$&quot;\)"/>
    <numFmt numFmtId="239" formatCode="#,##0\ &quot;$&quot;_);[Red]\(#,##0\ &quot;$&quot;\)"/>
    <numFmt numFmtId="240" formatCode="&quot;\&quot;#,##0;[Red]\-&quot;\&quot;#,##0"/>
    <numFmt numFmtId="241" formatCode="&quot;\&quot;#,##0.00;\-&quot;\&quot;#,##0.00"/>
    <numFmt numFmtId="242" formatCode="#,##0.00_);\-#,##0.00_)"/>
    <numFmt numFmtId="243" formatCode="#,##0.000_);\(#,##0.000\)"/>
    <numFmt numFmtId="244" formatCode="#"/>
    <numFmt numFmtId="245" formatCode="&quot;¡Ì&quot;#,##0;[Red]\-&quot;¡Ì&quot;#,##0"/>
    <numFmt numFmtId="246" formatCode="_(&quot;.&quot;* #&quot;$&quot;##0_);_(&quot;.&quot;* \(#&quot;$&quot;##0\);_(&quot;.&quot;* &quot;-&quot;_);_(@_)"/>
    <numFmt numFmtId="247" formatCode="&quot;$&quot;#&quot;$&quot;##0_);[Red]\(&quot;$&quot;#&quot;$&quot;##0\)"/>
    <numFmt numFmtId="248" formatCode="_-&quot;£&quot;* #,##0_-;\-&quot;£&quot;* #,##0_-;_-&quot;£&quot;* &quot;-&quot;_-;_-@_-"/>
    <numFmt numFmtId="249" formatCode="&quot;£&quot;#,##0;[Red]\-&quot;£&quot;#,##0"/>
    <numFmt numFmtId="250" formatCode="_-&quot;£&quot;* #,##0.00_-;\-&quot;£&quot;* #,##0.00_-;_-&quot;£&quot;* &quot;-&quot;??_-;_-@_-"/>
    <numFmt numFmtId="251" formatCode="#,##0.00\ \ "/>
    <numFmt numFmtId="252" formatCode="_-* #,##0.0\ _F_-;\-* #,##0.0\ _F_-;_-* &quot;-&quot;??\ _F_-;_-@_-"/>
    <numFmt numFmtId="253" formatCode="0.00000"/>
    <numFmt numFmtId="254" formatCode="0.00000000000E+00;\?"/>
    <numFmt numFmtId="255" formatCode="_(* #.##0.00_);_(* \(#.##0.00\);_(* &quot;-&quot;??_);_(@_)"/>
    <numFmt numFmtId="256" formatCode="#,##0.00\ \ \ \ "/>
    <numFmt numFmtId="257" formatCode="_-* ###,0&quot;.&quot;00\ _F_B_-;\-* ###,0&quot;.&quot;00\ _F_B_-;_-* &quot;-&quot;??\ _F_B_-;_-@_-"/>
    <numFmt numFmtId="258" formatCode="_ * #.##._ ;_ * \-#.##._ ;_ * &quot;-&quot;??_ ;_ @_ⴆ"/>
    <numFmt numFmtId="259" formatCode="#,##0\ &quot;F&quot;;\-#,##0\ &quot;F&quot;"/>
    <numFmt numFmtId="260" formatCode="_-* #,##0\ _F_-;\-* #,##0\ _F_-;_-* &quot;-&quot;??\ _F_-;_-@_-"/>
    <numFmt numFmtId="261" formatCode="_-* ###,0&quot;.&quot;00_-;\-* ###,0&quot;.&quot;00_-;_-* &quot;-&quot;??_-;_-@_-"/>
    <numFmt numFmtId="262" formatCode="&quot;£&quot;#,##0.00;\-&quot;£&quot;#,##0.00"/>
    <numFmt numFmtId="263" formatCode="_ &quot;$&quot;\ * #,##0_ ;_ &quot;$&quot;\ * \-#,##0_ ;_ &quot;$&quot;\ * &quot;-&quot;_ ;_ @_ "/>
    <numFmt numFmtId="264" formatCode="#,##0.00\ &quot;DM&quot;;[Red]\-#,##0.00\ &quot;DM&quot;"/>
    <numFmt numFmtId="265" formatCode="_-* #,##0\ _₫_-;\-* #,##0\ _₫_-;_-* &quot;-&quot;??\ _₫_-;_-@_-"/>
    <numFmt numFmtId="266" formatCode="&quot;VND&quot;#,##0_);[Red]\(&quot;VND&quot;#,##0\)"/>
    <numFmt numFmtId="267" formatCode="&quot;£&quot;#,##0.00;[Red]\-&quot;£&quot;#,##0.00"/>
    <numFmt numFmtId="268" formatCode="#.##0.0"/>
    <numFmt numFmtId="269" formatCode="_-* #,##0.00\ _₫_-;\-* #,##0.00\ _₫_-;_-* \-??\ _₫_-;_-@_-"/>
    <numFmt numFmtId="270" formatCode="_-* #,##0.00\ _€_-;\-* #,##0.00\ _€_-;_-* &quot;-&quot;??\ _€_-;_-@_-"/>
    <numFmt numFmtId="271" formatCode="_-* #,##0\ _F_-;\-* #,##0\ _F_-;_-* &quot;- &quot;_F_-;_-@_-"/>
    <numFmt numFmtId="272" formatCode="#."/>
    <numFmt numFmtId="273" formatCode="&quot;$ &quot;#,##0.00;&quot;-$ &quot;#,##0.00"/>
    <numFmt numFmtId="274" formatCode="_(&quot;$&quot;* #,##0,&quot;.&quot;000_);_(&quot;$&quot;* \(#,##0,&quot;.&quot;000\);_(&quot;$&quot;* &quot;-&quot;??_);_(@_)"/>
    <numFmt numFmtId="275" formatCode="0.00_)"/>
    <numFmt numFmtId="276" formatCode="_(* #,##0.0_);_(* \(#,##0.0\);_(* &quot;-&quot;??.0_);_(@_)"/>
    <numFmt numFmtId="277" formatCode="_(* #,##0.00_);_(* \(#,##0.00\);_(* &quot;-&quot;??.00_);_(@_)"/>
    <numFmt numFmtId="278" formatCode="d\.m"/>
    <numFmt numFmtId="279" formatCode="_(* #,##0.0_);_(* \(#,##0.0\);_(* &quot;-&quot;?_);_(@_)"/>
    <numFmt numFmtId="280" formatCode="_(* #,##0.000_);_(* \(#,##0.000\);_(* &quot;-&quot;_);_(@_)"/>
  </numFmts>
  <fonts count="25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Times New Roman"/>
      <family val="1"/>
    </font>
    <font>
      <sz val="11"/>
      <name val="Aptos Narrow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i/>
      <sz val="12"/>
      <name val="Times New Roman"/>
      <family val="1"/>
    </font>
    <font>
      <sz val="11"/>
      <color rgb="FFFF0000"/>
      <name val="Aptos Narrow"/>
      <family val="2"/>
      <scheme val="minor"/>
    </font>
    <font>
      <b/>
      <sz val="12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2"/>
      <name val="¹UAAA¼"/>
      <family val="3"/>
      <charset val="129"/>
    </font>
    <font>
      <sz val="8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3"/>
      <name val=".VnTime"/>
      <family val="2"/>
    </font>
    <font>
      <b/>
      <sz val="10"/>
      <name val="VN Helvetica"/>
    </font>
    <font>
      <sz val="10"/>
      <name val="VN Helvetica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sz val="10"/>
      <name val=".VnTime"/>
      <family val="2"/>
    </font>
    <font>
      <sz val="11"/>
      <color indexed="8"/>
      <name val="Calibri"/>
      <family val="2"/>
    </font>
    <font>
      <sz val="12"/>
      <color indexed="21"/>
      <name val="Times New Roman"/>
      <family val="1"/>
    </font>
    <font>
      <i/>
      <sz val="12"/>
      <color indexed="2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2"/>
    </font>
    <font>
      <sz val="14"/>
      <name val=".VnTimeH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2"/>
    </font>
    <font>
      <sz val="12"/>
      <name val="VNI-Times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9"/>
      <name val="ﾀﾞｯﾁ"/>
      <family val="3"/>
      <charset val="128"/>
    </font>
    <font>
      <sz val="12"/>
      <name val="VNtimes new roman"/>
      <family val="2"/>
    </font>
    <font>
      <sz val="10"/>
      <name val="AngsanaUPC"/>
      <family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2"/>
      <name val=".VnArial"/>
      <family val="2"/>
    </font>
    <font>
      <sz val="12"/>
      <name val="VNTime"/>
    </font>
    <font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name val="‚l‚r ‚oƒSƒVƒbƒN"/>
      <family val="3"/>
      <charset val="128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sz val="12"/>
      <name val="???"/>
    </font>
    <font>
      <b/>
      <u/>
      <sz val="10"/>
      <name val="VNI-Times"/>
    </font>
    <font>
      <sz val="12"/>
      <name val="???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Arial Cyr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9"/>
      <name val="ＭＳ ゴシック"/>
      <family val="3"/>
      <charset val="128"/>
    </font>
    <font>
      <b/>
      <sz val="12"/>
      <color indexed="63"/>
      <name val="VNI-Times"/>
    </font>
    <font>
      <sz val="12"/>
      <name val="¹ÙÅÁÃ¼"/>
      <charset val="129"/>
    </font>
    <font>
      <sz val="11"/>
      <name val=".VnArial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0"/>
      <name val="Helv"/>
    </font>
    <font>
      <b/>
      <sz val="10"/>
      <name val="Helv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b/>
      <sz val="12"/>
      <name val="VNTime"/>
      <family val="2"/>
    </font>
    <font>
      <sz val="10"/>
      <name val="MS Serif"/>
      <family val="1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16"/>
      <name val=".VnTime"/>
      <family val="2"/>
    </font>
    <font>
      <sz val="11"/>
      <name val="VNtimes new roman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8"/>
      <name val="MS Sans Serif"/>
      <family val="2"/>
    </font>
    <font>
      <sz val="11"/>
      <name val="VNHelvet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b/>
      <sz val="11"/>
      <color indexed="9"/>
      <name val="Calibri"/>
      <family val="2"/>
    </font>
    <font>
      <sz val="8"/>
      <name val="VNarial"/>
      <family val="2"/>
    </font>
    <font>
      <b/>
      <sz val="11"/>
      <name val="Helv"/>
      <family val="2"/>
    </font>
    <font>
      <b/>
      <sz val="12"/>
      <name val="VN-NTime"/>
    </font>
    <font>
      <sz val="9"/>
      <name val="Arial"/>
      <family val="2"/>
      <charset val="163"/>
    </font>
    <font>
      <sz val="11"/>
      <name val="VNI-Aptima"/>
    </font>
    <font>
      <sz val="11"/>
      <color indexed="52"/>
      <name val="Calibri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b/>
      <sz val="11"/>
      <color indexed="52"/>
      <name val="Calibri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ArialH"/>
      <family val="2"/>
    </font>
    <font>
      <sz val="11"/>
      <color indexed="17"/>
      <name val="Calibri"/>
      <family val="2"/>
    </font>
    <font>
      <sz val="10"/>
      <name val=".VnAvant"/>
      <family val="2"/>
    </font>
    <font>
      <sz val="11"/>
      <color indexed="60"/>
      <name val="Calibri"/>
      <family val="2"/>
    </font>
    <font>
      <sz val="10"/>
      <name val=".VnArial Narrow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VNtimes new roman"/>
      <family val="2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16"/>
      <name val="AngsanaUPC"/>
      <family val="3"/>
    </font>
    <font>
      <sz val="12"/>
      <color indexed="8"/>
      <name val="바탕체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0"/>
      <name val="明朝"/>
      <family val="1"/>
      <charset val="128"/>
    </font>
    <font>
      <sz val="12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4"/>
      <name val="Times New Roman"/>
      <family val="1"/>
    </font>
    <font>
      <sz val="10"/>
      <name val="VNtimes new roman"/>
      <family val="2"/>
    </font>
    <font>
      <b/>
      <i/>
      <sz val="10"/>
      <name val="Times New Roman"/>
      <family val="1"/>
    </font>
    <font>
      <sz val="11"/>
      <color indexed="8"/>
      <name val="Helvetica Neue"/>
    </font>
    <font>
      <sz val="11"/>
      <color indexed="8"/>
      <name val="Calibri"/>
      <family val="2"/>
      <charset val="163"/>
    </font>
    <font>
      <sz val="14"/>
      <name val="‚l‚r –¾’©"/>
      <charset val="128"/>
    </font>
    <font>
      <sz val="11"/>
      <name val="µ¸¿ò"/>
      <family val="1"/>
    </font>
    <font>
      <sz val="10"/>
      <name val="Arial"/>
      <family val="2"/>
      <charset val="163"/>
    </font>
    <font>
      <sz val="12"/>
      <color indexed="8"/>
      <name val="Times New Roman"/>
      <family val="2"/>
    </font>
    <font>
      <b/>
      <sz val="10"/>
      <name val="VNI-Helve-Condense"/>
    </font>
    <font>
      <b/>
      <sz val="1"/>
      <color indexed="8"/>
      <name val="Courier"/>
      <family val="3"/>
    </font>
    <font>
      <sz val="11"/>
      <name val="UVnTime"/>
      <family val="2"/>
    </font>
    <font>
      <sz val="8"/>
      <name val="VK Sans Serif"/>
      <family val="2"/>
    </font>
    <font>
      <sz val="12"/>
      <name val=".VnArial Narrow"/>
      <family val="2"/>
    </font>
    <font>
      <sz val="14"/>
      <color indexed="8"/>
      <name val="Times New Roman"/>
      <family val="2"/>
    </font>
    <font>
      <sz val="10"/>
      <color indexed="21"/>
      <name val="Times New Roman"/>
      <family val="1"/>
    </font>
    <font>
      <i/>
      <sz val="10"/>
      <color indexed="21"/>
      <name val="Times New Roman"/>
      <family val="1"/>
    </font>
    <font>
      <sz val="10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0"/>
      <name val="Times New Roman"/>
      <family val="2"/>
    </font>
    <font>
      <sz val="14"/>
      <color rgb="FF9C0006"/>
      <name val="Times New Roman"/>
      <family val="2"/>
    </font>
    <font>
      <b/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i/>
      <sz val="14"/>
      <color rgb="FF7F7F7F"/>
      <name val="Times New Roman"/>
      <family val="2"/>
    </font>
    <font>
      <sz val="14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4"/>
      <color theme="10"/>
      <name val="Times New Roman"/>
      <family val="1"/>
    </font>
    <font>
      <sz val="14"/>
      <color rgb="FF3F3F76"/>
      <name val="Times New Roman"/>
      <family val="2"/>
    </font>
    <font>
      <sz val="14"/>
      <color rgb="FFFA7D00"/>
      <name val="Times New Roman"/>
      <family val="2"/>
    </font>
    <font>
      <sz val="14"/>
      <color rgb="FF9C6500"/>
      <name val="Times New Roman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charset val="163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4"/>
      <color rgb="FF3F3F3F"/>
      <name val="Times New Roman"/>
      <family val="2"/>
    </font>
    <font>
      <b/>
      <sz val="14"/>
      <color theme="1"/>
      <name val="Times New Roman"/>
      <family val="2"/>
    </font>
    <font>
      <sz val="14"/>
      <color rgb="FFFF0000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name val="Times New Roman"/>
      <family val="1"/>
    </font>
    <font>
      <i/>
      <sz val="14"/>
      <name val="Times New Roman"/>
      <family val="1"/>
    </font>
    <font>
      <b/>
      <i/>
      <sz val="12"/>
      <name val="Times New Roman"/>
      <family val="1"/>
    </font>
    <font>
      <sz val="9"/>
      <name val="Aptos Narrow"/>
      <family val="1"/>
      <scheme val="minor"/>
    </font>
    <font>
      <b/>
      <sz val="9"/>
      <name val="Aptos Narrow"/>
      <family val="1"/>
      <scheme val="minor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Aptos Narrow"/>
      <family val="1"/>
      <scheme val="minor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Aptos Narrow"/>
      <family val="1"/>
      <scheme val="minor"/>
    </font>
    <font>
      <i/>
      <sz val="9"/>
      <name val="Times New Roman"/>
      <family val="1"/>
    </font>
    <font>
      <sz val="13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name val="Times New Roman"/>
      <family val="1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theme="0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39">
    <xf numFmtId="0" fontId="0" fillId="0" borderId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8" fontId="6" fillId="0" borderId="0" applyFont="0" applyFill="0" applyBorder="0" applyAlignment="0" applyProtection="0"/>
    <xf numFmtId="179" fontId="5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/>
    <xf numFmtId="0" fontId="52" fillId="0" borderId="0"/>
    <xf numFmtId="200" fontId="50" fillId="0" borderId="0" applyFont="0" applyFill="0" applyBorder="0" applyAlignment="0" applyProtection="0">
      <protection locked="0"/>
    </xf>
    <xf numFmtId="3" fontId="53" fillId="0" borderId="1"/>
    <xf numFmtId="38" fontId="54" fillId="0" borderId="0" applyFont="0" applyFill="0" applyBorder="0" applyAlignment="0" applyProtection="0"/>
    <xf numFmtId="171" fontId="55" fillId="0" borderId="20" applyFont="0" applyBorder="0"/>
    <xf numFmtId="0" fontId="33" fillId="0" borderId="0"/>
    <xf numFmtId="190" fontId="15" fillId="0" borderId="0" applyFont="0" applyFill="0" applyBorder="0" applyAlignment="0" applyProtection="0"/>
    <xf numFmtId="0" fontId="56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204" fontId="16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222" fontId="16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222" fontId="16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201" fontId="56" fillId="0" borderId="0" applyFont="0" applyFill="0" applyBorder="0" applyAlignment="0" applyProtection="0"/>
    <xf numFmtId="0" fontId="57" fillId="0" borderId="21"/>
    <xf numFmtId="202" fontId="56" fillId="0" borderId="0" applyFont="0" applyFill="0" applyBorder="0" applyAlignment="0" applyProtection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203" fontId="30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59" fillId="0" borderId="0"/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1" fontId="16" fillId="0" borderId="0" applyFont="0" applyFill="0" applyBorder="0" applyAlignment="0" applyProtection="0"/>
    <xf numFmtId="0" fontId="15" fillId="0" borderId="0"/>
    <xf numFmtId="167" fontId="6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3" fillId="0" borderId="0"/>
    <xf numFmtId="204" fontId="16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5" fillId="0" borderId="0"/>
    <xf numFmtId="0" fontId="64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/>
    <xf numFmtId="0" fontId="33" fillId="0" borderId="0" applyNumberFormat="0" applyFill="0" applyBorder="0" applyAlignment="0" applyProtection="0"/>
    <xf numFmtId="167" fontId="61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41" fontId="50" fillId="0" borderId="0" applyFont="0" applyFill="0" applyBorder="0" applyAlignment="0" applyProtection="0"/>
    <xf numFmtId="167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207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61" fillId="0" borderId="0" applyFont="0" applyFill="0" applyBorder="0" applyAlignment="0" applyProtection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8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207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41" fontId="50" fillId="0" borderId="0" applyFont="0" applyFill="0" applyBorder="0" applyAlignment="0" applyProtection="0"/>
    <xf numFmtId="179" fontId="5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206" fontId="61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5" fillId="0" borderId="0"/>
    <xf numFmtId="167" fontId="61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15" fillId="0" borderId="0"/>
    <xf numFmtId="0" fontId="29" fillId="0" borderId="0"/>
    <xf numFmtId="167" fontId="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50" fillId="0" borderId="0" applyFont="0" applyFill="0" applyBorder="0" applyAlignment="0" applyProtection="0"/>
    <xf numFmtId="168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207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81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68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205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82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61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61" fillId="0" borderId="0" applyFont="0" applyFill="0" applyBorder="0" applyAlignment="0" applyProtection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33" fillId="0" borderId="0" applyNumberFormat="0" applyFill="0" applyBorder="0" applyAlignment="0" applyProtection="0"/>
    <xf numFmtId="0" fontId="65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/>
    <xf numFmtId="208" fontId="62" fillId="0" borderId="0" applyFont="0" applyFill="0" applyBorder="0" applyAlignment="0" applyProtection="0"/>
    <xf numFmtId="165" fontId="30" fillId="0" borderId="0" applyFont="0" applyFill="0" applyBorder="0" applyAlignment="0" applyProtection="0"/>
    <xf numFmtId="180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80" fontId="29" fillId="0" borderId="0" applyFont="0" applyFill="0" applyBorder="0" applyAlignment="0" applyProtection="0"/>
    <xf numFmtId="209" fontId="67" fillId="0" borderId="0" applyFont="0" applyFill="0" applyBorder="0" applyAlignment="0" applyProtection="0"/>
    <xf numFmtId="210" fontId="67" fillId="0" borderId="0" applyFont="0" applyFill="0" applyBorder="0" applyAlignment="0" applyProtection="0"/>
    <xf numFmtId="0" fontId="201" fillId="0" borderId="0"/>
    <xf numFmtId="211" fontId="33" fillId="0" borderId="0" applyFont="0" applyFill="0" applyBorder="0" applyAlignment="0" applyProtection="0"/>
    <xf numFmtId="210" fontId="68" fillId="0" borderId="0" applyFont="0" applyFill="0" applyBorder="0" applyAlignment="0" applyProtection="0"/>
    <xf numFmtId="0" fontId="69" fillId="0" borderId="0"/>
    <xf numFmtId="0" fontId="69" fillId="0" borderId="0"/>
    <xf numFmtId="0" fontId="70" fillId="0" borderId="0"/>
    <xf numFmtId="0" fontId="12" fillId="0" borderId="0"/>
    <xf numFmtId="1" fontId="71" fillId="0" borderId="1" applyBorder="0" applyAlignment="0">
      <alignment horizontal="center"/>
    </xf>
    <xf numFmtId="3" fontId="53" fillId="0" borderId="1"/>
    <xf numFmtId="3" fontId="53" fillId="0" borderId="1"/>
    <xf numFmtId="212" fontId="50" fillId="0" borderId="0" applyFont="0" applyFill="0" applyBorder="0" applyAlignment="0" applyProtection="0"/>
    <xf numFmtId="0" fontId="72" fillId="26" borderId="0"/>
    <xf numFmtId="0" fontId="15" fillId="0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213" fontId="74" fillId="0" borderId="0" applyFont="0" applyFill="0" applyBorder="0" applyAlignment="0" applyProtection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3" fillId="26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213" fontId="74" fillId="0" borderId="0" applyFont="0" applyFill="0" applyBorder="0" applyAlignment="0" applyProtection="0"/>
    <xf numFmtId="0" fontId="72" fillId="26" borderId="0"/>
    <xf numFmtId="0" fontId="72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3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3" fillId="26" borderId="0"/>
    <xf numFmtId="0" fontId="72" fillId="26" borderId="0"/>
    <xf numFmtId="0" fontId="75" fillId="0" borderId="0" applyFont="0" applyFill="0" applyBorder="0" applyAlignment="0">
      <alignment horizontal="left"/>
    </xf>
    <xf numFmtId="213" fontId="74" fillId="0" borderId="0" applyFont="0" applyFill="0" applyBorder="0" applyAlignment="0" applyProtection="0"/>
    <xf numFmtId="213" fontId="74" fillId="0" borderId="0" applyFont="0" applyFill="0" applyBorder="0" applyAlignment="0" applyProtection="0"/>
    <xf numFmtId="0" fontId="73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2" fillId="26" borderId="0"/>
    <xf numFmtId="0" fontId="73" fillId="26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26" borderId="0"/>
    <xf numFmtId="0" fontId="72" fillId="26" borderId="0"/>
    <xf numFmtId="0" fontId="73" fillId="26" borderId="0"/>
    <xf numFmtId="0" fontId="72" fillId="26" borderId="0"/>
    <xf numFmtId="0" fontId="73" fillId="26" borderId="0"/>
    <xf numFmtId="213" fontId="74" fillId="0" borderId="0" applyFont="0" applyFill="0" applyBorder="0" applyAlignment="0" applyProtection="0"/>
    <xf numFmtId="0" fontId="72" fillId="26" borderId="0"/>
    <xf numFmtId="0" fontId="72" fillId="26" borderId="0"/>
    <xf numFmtId="0" fontId="72" fillId="26" borderId="0"/>
    <xf numFmtId="0" fontId="72" fillId="26" borderId="0"/>
    <xf numFmtId="0" fontId="73" fillId="26" borderId="0"/>
    <xf numFmtId="0" fontId="73" fillId="26" borderId="0"/>
    <xf numFmtId="0" fontId="72" fillId="26" borderId="0"/>
    <xf numFmtId="0" fontId="73" fillId="26" borderId="0"/>
    <xf numFmtId="0" fontId="42" fillId="0" borderId="1" applyNumberFormat="0" applyFont="0" applyBorder="0">
      <alignment horizontal="left" indent="2"/>
    </xf>
    <xf numFmtId="0" fontId="42" fillId="0" borderId="1" applyNumberFormat="0" applyFont="0" applyBorder="0">
      <alignment horizontal="left" indent="2"/>
    </xf>
    <xf numFmtId="0" fontId="75" fillId="0" borderId="0" applyFont="0" applyFill="0" applyBorder="0" applyAlignment="0">
      <alignment horizontal="left"/>
    </xf>
    <xf numFmtId="0" fontId="42" fillId="0" borderId="1" applyNumberFormat="0" applyFont="0" applyBorder="0">
      <alignment horizontal="left" indent="2"/>
    </xf>
    <xf numFmtId="9" fontId="7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7" fillId="27" borderId="22" applyFont="0" applyFill="0" applyAlignment="0">
      <alignment vertical="center" wrapText="1"/>
    </xf>
    <xf numFmtId="0" fontId="15" fillId="0" borderId="0"/>
    <xf numFmtId="9" fontId="78" fillId="0" borderId="0" applyBorder="0" applyAlignment="0" applyProtection="0"/>
    <xf numFmtId="0" fontId="79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3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3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3" fillId="26" borderId="0"/>
    <xf numFmtId="0" fontId="79" fillId="26" borderId="0"/>
    <xf numFmtId="0" fontId="73" fillId="26" borderId="0"/>
    <xf numFmtId="0" fontId="79" fillId="26" borderId="0"/>
    <xf numFmtId="0" fontId="79" fillId="26" borderId="0"/>
    <xf numFmtId="0" fontId="79" fillId="26" borderId="0"/>
    <xf numFmtId="0" fontId="79" fillId="26" borderId="0"/>
    <xf numFmtId="0" fontId="73" fillId="26" borderId="0"/>
    <xf numFmtId="0" fontId="73" fillId="26" borderId="0"/>
    <xf numFmtId="0" fontId="79" fillId="26" borderId="0"/>
    <xf numFmtId="0" fontId="73" fillId="26" borderId="0"/>
    <xf numFmtId="0" fontId="42" fillId="0" borderId="1" applyNumberFormat="0" applyFont="0" applyBorder="0" applyAlignment="0">
      <alignment horizontal="center"/>
    </xf>
    <xf numFmtId="0" fontId="42" fillId="0" borderId="1" applyNumberFormat="0" applyFont="0" applyBorder="0" applyAlignment="0">
      <alignment horizontal="center"/>
    </xf>
    <xf numFmtId="0" fontId="42" fillId="0" borderId="1" applyNumberFormat="0" applyFont="0" applyBorder="0" applyAlignment="0">
      <alignment horizontal="center"/>
    </xf>
    <xf numFmtId="0" fontId="16" fillId="0" borderId="0"/>
    <xf numFmtId="0" fontId="214" fillId="28" borderId="0" applyNumberFormat="0" applyBorder="0" applyAlignment="0" applyProtection="0"/>
    <xf numFmtId="0" fontId="214" fillId="29" borderId="0" applyNumberFormat="0" applyBorder="0" applyAlignment="0" applyProtection="0"/>
    <xf numFmtId="0" fontId="214" fillId="30" borderId="0" applyNumberFormat="0" applyBorder="0" applyAlignment="0" applyProtection="0"/>
    <xf numFmtId="0" fontId="214" fillId="31" borderId="0" applyNumberFormat="0" applyBorder="0" applyAlignment="0" applyProtection="0"/>
    <xf numFmtId="0" fontId="214" fillId="20" borderId="0" applyNumberFormat="0" applyBorder="0" applyAlignment="0" applyProtection="0"/>
    <xf numFmtId="0" fontId="214" fillId="24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5" fillId="0" borderId="0"/>
    <xf numFmtId="0" fontId="12" fillId="0" borderId="0"/>
    <xf numFmtId="0" fontId="80" fillId="0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73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73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73" fillId="26" borderId="0"/>
    <xf numFmtId="0" fontId="81" fillId="26" borderId="0"/>
    <xf numFmtId="0" fontId="73" fillId="26" borderId="0"/>
    <xf numFmtId="0" fontId="81" fillId="26" borderId="0"/>
    <xf numFmtId="0" fontId="81" fillId="26" borderId="0"/>
    <xf numFmtId="0" fontId="81" fillId="26" borderId="0"/>
    <xf numFmtId="0" fontId="73" fillId="26" borderId="0"/>
    <xf numFmtId="0" fontId="73" fillId="26" borderId="0"/>
    <xf numFmtId="0" fontId="81" fillId="26" borderId="0"/>
    <xf numFmtId="0" fontId="73" fillId="26" borderId="0"/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73" fillId="0" borderId="0">
      <alignment wrapText="1"/>
    </xf>
    <xf numFmtId="0" fontId="82" fillId="0" borderId="0">
      <alignment wrapText="1"/>
    </xf>
    <xf numFmtId="0" fontId="73" fillId="0" borderId="0">
      <alignment wrapText="1"/>
    </xf>
    <xf numFmtId="0" fontId="214" fillId="11" borderId="0" applyNumberFormat="0" applyBorder="0" applyAlignment="0" applyProtection="0"/>
    <xf numFmtId="0" fontId="214" fillId="14" borderId="0" applyNumberFormat="0" applyBorder="0" applyAlignment="0" applyProtection="0"/>
    <xf numFmtId="0" fontId="214" fillId="36" borderId="0" applyNumberFormat="0" applyBorder="0" applyAlignment="0" applyProtection="0"/>
    <xf numFmtId="0" fontId="214" fillId="18" borderId="0" applyNumberFormat="0" applyBorder="0" applyAlignment="0" applyProtection="0"/>
    <xf numFmtId="0" fontId="214" fillId="21" borderId="0" applyNumberFormat="0" applyBorder="0" applyAlignment="0" applyProtection="0"/>
    <xf numFmtId="0" fontId="214" fillId="25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1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64" fillId="0" borderId="0"/>
    <xf numFmtId="198" fontId="40" fillId="0" borderId="10" applyNumberFormat="0" applyFont="0" applyBorder="0" applyAlignment="0">
      <alignment horizontal="center" vertical="center"/>
    </xf>
    <xf numFmtId="171" fontId="40" fillId="0" borderId="10" applyNumberFormat="0" applyFont="0" applyBorder="0" applyAlignment="0">
      <alignment horizontal="center" vertical="center"/>
    </xf>
    <xf numFmtId="0" fontId="33" fillId="0" borderId="0"/>
    <xf numFmtId="0" fontId="1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15" fillId="12" borderId="0" applyNumberFormat="0" applyBorder="0" applyAlignment="0" applyProtection="0"/>
    <xf numFmtId="0" fontId="215" fillId="15" borderId="0" applyNumberFormat="0" applyBorder="0" applyAlignment="0" applyProtection="0"/>
    <xf numFmtId="0" fontId="215" fillId="36" borderId="0" applyNumberFormat="0" applyBorder="0" applyAlignment="0" applyProtection="0"/>
    <xf numFmtId="0" fontId="215" fillId="39" borderId="0" applyNumberFormat="0" applyBorder="0" applyAlignment="0" applyProtection="0"/>
    <xf numFmtId="0" fontId="215" fillId="22" borderId="0" applyNumberFormat="0" applyBorder="0" applyAlignment="0" applyProtection="0"/>
    <xf numFmtId="0" fontId="215" fillId="41" borderId="0" applyNumberFormat="0" applyBorder="0" applyAlignment="0" applyProtection="0"/>
    <xf numFmtId="0" fontId="83" fillId="38" borderId="0" applyNumberFormat="0" applyBorder="0" applyAlignment="0" applyProtection="0"/>
    <xf numFmtId="0" fontId="83" fillId="35" borderId="0" applyNumberFormat="0" applyBorder="0" applyAlignment="0" applyProtection="0"/>
    <xf numFmtId="0" fontId="83" fillId="36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1" borderId="0" applyNumberFormat="0" applyBorder="0" applyAlignment="0" applyProtection="0"/>
    <xf numFmtId="0" fontId="6" fillId="0" borderId="0"/>
    <xf numFmtId="0" fontId="6" fillId="0" borderId="0"/>
    <xf numFmtId="0" fontId="84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15" fillId="10" borderId="0" applyNumberFormat="0" applyBorder="0" applyAlignment="0" applyProtection="0"/>
    <xf numFmtId="0" fontId="215" fillId="13" borderId="0" applyNumberFormat="0" applyBorder="0" applyAlignment="0" applyProtection="0"/>
    <xf numFmtId="0" fontId="215" fillId="16" borderId="0" applyNumberFormat="0" applyBorder="0" applyAlignment="0" applyProtection="0"/>
    <xf numFmtId="0" fontId="215" fillId="17" borderId="0" applyNumberFormat="0" applyBorder="0" applyAlignment="0" applyProtection="0"/>
    <xf numFmtId="0" fontId="215" fillId="19" borderId="0" applyNumberFormat="0" applyBorder="0" applyAlignment="0" applyProtection="0"/>
    <xf numFmtId="0" fontId="215" fillId="23" borderId="0" applyNumberFormat="0" applyBorder="0" applyAlignment="0" applyProtection="0"/>
    <xf numFmtId="214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50" fillId="0" borderId="0" applyFont="0" applyFill="0" applyBorder="0" applyAlignment="0" applyProtection="0"/>
    <xf numFmtId="215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215" fontId="15" fillId="0" borderId="0" applyFont="0" applyFill="0" applyBorder="0" applyAlignment="0" applyProtection="0"/>
    <xf numFmtId="0" fontId="64" fillId="0" borderId="0"/>
    <xf numFmtId="0" fontId="12" fillId="0" borderId="0"/>
    <xf numFmtId="0" fontId="6" fillId="0" borderId="0"/>
    <xf numFmtId="0" fontId="6" fillId="0" borderId="0"/>
    <xf numFmtId="0" fontId="85" fillId="0" borderId="23" applyFont="0" applyFill="0" applyBorder="0" applyAlignment="0" applyProtection="0">
      <alignment horizontal="center" vertical="center"/>
    </xf>
    <xf numFmtId="0" fontId="32" fillId="0" borderId="0">
      <alignment horizontal="center" wrapText="1"/>
      <protection locked="0"/>
    </xf>
    <xf numFmtId="0" fontId="86" fillId="0" borderId="0" applyNumberFormat="0" applyBorder="0" applyAlignment="0">
      <alignment horizontal="center"/>
    </xf>
    <xf numFmtId="202" fontId="87" fillId="0" borderId="0" applyFont="0" applyFill="0" applyBorder="0" applyAlignment="0" applyProtection="0"/>
    <xf numFmtId="0" fontId="17" fillId="0" borderId="0" applyFont="0" applyFill="0" applyBorder="0" applyAlignment="0" applyProtection="0"/>
    <xf numFmtId="202" fontId="87" fillId="0" borderId="0" applyFont="0" applyFill="0" applyBorder="0" applyAlignment="0" applyProtection="0"/>
    <xf numFmtId="201" fontId="87" fillId="0" borderId="0" applyFont="0" applyFill="0" applyBorder="0" applyAlignment="0" applyProtection="0"/>
    <xf numFmtId="0" fontId="17" fillId="0" borderId="0" applyFont="0" applyFill="0" applyBorder="0" applyAlignment="0" applyProtection="0"/>
    <xf numFmtId="201" fontId="87" fillId="0" borderId="0" applyFont="0" applyFill="0" applyBorder="0" applyAlignment="0" applyProtection="0"/>
    <xf numFmtId="179" fontId="50" fillId="0" borderId="0" applyFont="0" applyFill="0" applyBorder="0" applyAlignment="0" applyProtection="0"/>
    <xf numFmtId="0" fontId="88" fillId="0" borderId="0"/>
    <xf numFmtId="0" fontId="216" fillId="4" borderId="0" applyNumberFormat="0" applyBorder="0" applyAlignment="0" applyProtection="0"/>
    <xf numFmtId="0" fontId="89" fillId="0" borderId="0"/>
    <xf numFmtId="0" fontId="90" fillId="0" borderId="0" applyNumberFormat="0" applyFill="0" applyBorder="0" applyAlignment="0" applyProtection="0"/>
    <xf numFmtId="0" fontId="17" fillId="0" borderId="0"/>
    <xf numFmtId="0" fontId="23" fillId="0" borderId="0"/>
    <xf numFmtId="0" fontId="12" fillId="0" borderId="0"/>
    <xf numFmtId="0" fontId="17" fillId="0" borderId="0"/>
    <xf numFmtId="0" fontId="91" fillId="0" borderId="0"/>
    <xf numFmtId="0" fontId="92" fillId="0" borderId="0"/>
    <xf numFmtId="0" fontId="202" fillId="0" borderId="0"/>
    <xf numFmtId="216" fontId="16" fillId="0" borderId="0" applyFill="0" applyBorder="0" applyAlignment="0"/>
    <xf numFmtId="267" fontId="16" fillId="0" borderId="0" applyFill="0" applyBorder="0" applyAlignment="0"/>
    <xf numFmtId="217" fontId="93" fillId="0" borderId="0" applyFill="0" applyBorder="0" applyAlignment="0"/>
    <xf numFmtId="196" fontId="93" fillId="0" borderId="0" applyFill="0" applyBorder="0" applyAlignment="0"/>
    <xf numFmtId="218" fontId="16" fillId="0" borderId="0" applyFill="0" applyBorder="0" applyAlignment="0"/>
    <xf numFmtId="219" fontId="16" fillId="0" borderId="0" applyFill="0" applyBorder="0" applyAlignment="0"/>
    <xf numFmtId="220" fontId="14" fillId="0" borderId="0" applyFill="0" applyBorder="0" applyAlignment="0"/>
    <xf numFmtId="221" fontId="16" fillId="0" borderId="0" applyFill="0" applyBorder="0" applyAlignment="0"/>
    <xf numFmtId="217" fontId="93" fillId="0" borderId="0" applyFill="0" applyBorder="0" applyAlignment="0"/>
    <xf numFmtId="0" fontId="217" fillId="7" borderId="14" applyNumberFormat="0" applyAlignment="0" applyProtection="0"/>
    <xf numFmtId="0" fontId="94" fillId="0" borderId="0"/>
    <xf numFmtId="0" fontId="94" fillId="0" borderId="0"/>
    <xf numFmtId="222" fontId="61" fillId="0" borderId="0" applyFont="0" applyFill="0" applyBorder="0" applyAlignment="0" applyProtection="0"/>
    <xf numFmtId="0" fontId="218" fillId="8" borderId="17" applyNumberFormat="0" applyAlignment="0" applyProtection="0"/>
    <xf numFmtId="171" fontId="95" fillId="0" borderId="0" applyFont="0" applyFill="0" applyBorder="0" applyAlignment="0" applyProtection="0"/>
    <xf numFmtId="0" fontId="6" fillId="0" borderId="0"/>
    <xf numFmtId="1" fontId="96" fillId="0" borderId="6" applyBorder="0"/>
    <xf numFmtId="170" fontId="6" fillId="0" borderId="0" applyFont="0" applyFill="0" applyBorder="0" applyAlignment="0" applyProtection="0"/>
    <xf numFmtId="223" fontId="97" fillId="0" borderId="0"/>
    <xf numFmtId="223" fontId="97" fillId="0" borderId="0"/>
    <xf numFmtId="223" fontId="97" fillId="0" borderId="0"/>
    <xf numFmtId="223" fontId="97" fillId="0" borderId="0"/>
    <xf numFmtId="223" fontId="97" fillId="0" borderId="0"/>
    <xf numFmtId="223" fontId="97" fillId="0" borderId="0"/>
    <xf numFmtId="223" fontId="97" fillId="0" borderId="0"/>
    <xf numFmtId="223" fontId="97" fillId="0" borderId="0"/>
    <xf numFmtId="168" fontId="15" fillId="0" borderId="0" applyFont="0" applyFill="0" applyBorder="0" applyAlignment="0" applyProtection="0"/>
    <xf numFmtId="220" fontId="14" fillId="0" borderId="0" applyFont="0" applyFill="0" applyBorder="0" applyAlignment="0" applyProtection="0"/>
    <xf numFmtId="17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194" fillId="0" borderId="0" applyFont="0" applyFill="0" applyBorder="0" applyAlignment="0" applyProtection="0"/>
    <xf numFmtId="182" fontId="194" fillId="0" borderId="0" applyFont="0" applyFill="0" applyBorder="0" applyAlignment="0" applyProtection="0"/>
    <xf numFmtId="268" fontId="6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03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94" fillId="0" borderId="0" applyFont="0" applyFill="0" applyBorder="0" applyAlignment="0" applyProtection="0"/>
    <xf numFmtId="170" fontId="19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194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70" fontId="6" fillId="0" borderId="0" applyFont="0" applyFill="0" applyBorder="0" applyAlignment="0" applyProtection="0"/>
    <xf numFmtId="171" fontId="15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205" fontId="15" fillId="0" borderId="0" applyFont="0" applyFill="0" applyBorder="0" applyAlignment="0" applyProtection="0"/>
    <xf numFmtId="20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2" fontId="16" fillId="0" borderId="0" applyFill="0" applyBorder="0" applyAlignment="0" applyProtection="0"/>
    <xf numFmtId="41" fontId="194" fillId="0" borderId="0" applyFont="0" applyFill="0" applyBorder="0" applyAlignment="0" applyProtection="0"/>
    <xf numFmtId="172" fontId="16" fillId="0" borderId="0" applyFill="0" applyBorder="0" applyAlignment="0" applyProtection="0"/>
    <xf numFmtId="41" fontId="6" fillId="0" borderId="0" applyFont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69" fontId="16" fillId="0" borderId="0" applyFill="0" applyBorder="0" applyAlignment="0" applyProtection="0"/>
    <xf numFmtId="205" fontId="15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19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48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99" fontId="1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82" fontId="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6" fillId="0" borderId="0" applyFont="0" applyFill="0" applyBorder="0" applyAlignment="0" applyProtection="0"/>
    <xf numFmtId="199" fontId="16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6" fillId="0" borderId="0" applyFont="0" applyFill="0" applyBorder="0" applyAlignment="0" applyProtection="0"/>
    <xf numFmtId="199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9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19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82" fontId="195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200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204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93" fontId="12" fillId="0" borderId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6" fillId="0" borderId="0" applyFill="0" applyBorder="0" applyAlignment="0" applyProtection="0"/>
    <xf numFmtId="0" fontId="98" fillId="0" borderId="0">
      <alignment horizontal="center"/>
    </xf>
    <xf numFmtId="0" fontId="99" fillId="0" borderId="0" applyNumberFormat="0" applyAlignment="0">
      <alignment horizontal="left"/>
    </xf>
    <xf numFmtId="170" fontId="205" fillId="0" borderId="0" applyFont="0" applyFill="0" applyBorder="0" applyAlignment="0" applyProtection="0"/>
    <xf numFmtId="224" fontId="23" fillId="0" borderId="0" applyFont="0" applyFill="0" applyBorder="0" applyAlignment="0" applyProtection="0"/>
    <xf numFmtId="225" fontId="62" fillId="0" borderId="0" applyFont="0" applyFill="0" applyBorder="0" applyAlignment="0" applyProtection="0"/>
    <xf numFmtId="43" fontId="29" fillId="0" borderId="0" applyFont="0" applyFill="0" applyBorder="0" applyAlignment="0" applyProtection="0"/>
    <xf numFmtId="217" fontId="93" fillId="0" borderId="0" applyFont="0" applyFill="0" applyBorder="0" applyAlignment="0" applyProtection="0"/>
    <xf numFmtId="169" fontId="6" fillId="0" borderId="0" applyFont="0" applyFill="0" applyBorder="0" applyAlignment="0" applyProtection="0"/>
    <xf numFmtId="188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271" fontId="16" fillId="0" borderId="0" applyFill="0" applyBorder="0" applyAlignment="0" applyProtection="0"/>
    <xf numFmtId="191" fontId="15" fillId="0" borderId="0"/>
    <xf numFmtId="183" fontId="16" fillId="0" borderId="26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 applyFill="0" applyBorder="0" applyAlignment="0" applyProtection="0"/>
    <xf numFmtId="14" fontId="66" fillId="0" borderId="0" applyFill="0" applyBorder="0" applyAlignment="0"/>
    <xf numFmtId="0" fontId="14" fillId="0" borderId="0" applyProtection="0"/>
    <xf numFmtId="170" fontId="6" fillId="0" borderId="0" applyFont="0" applyFill="0" applyBorder="0" applyAlignment="0" applyProtection="0"/>
    <xf numFmtId="0" fontId="100" fillId="46" borderId="27" applyNumberFormat="0" applyAlignment="0" applyProtection="0"/>
    <xf numFmtId="0" fontId="101" fillId="33" borderId="24" applyNumberFormat="0" applyAlignment="0" applyProtection="0"/>
    <xf numFmtId="0" fontId="102" fillId="0" borderId="0"/>
    <xf numFmtId="14" fontId="50" fillId="0" borderId="0" applyFont="0" applyFill="0" applyBorder="0" applyAlignment="0" applyProtection="0"/>
    <xf numFmtId="0" fontId="103" fillId="0" borderId="28" applyNumberFormat="0" applyFill="0" applyAlignment="0" applyProtection="0"/>
    <xf numFmtId="0" fontId="104" fillId="0" borderId="29" applyNumberFormat="0" applyFill="0" applyAlignment="0" applyProtection="0"/>
    <xf numFmtId="0" fontId="105" fillId="0" borderId="30" applyNumberFormat="0" applyFill="0" applyAlignment="0" applyProtection="0"/>
    <xf numFmtId="0" fontId="105" fillId="0" borderId="0" applyNumberForma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26" fontId="16" fillId="0" borderId="0"/>
    <xf numFmtId="0" fontId="106" fillId="0" borderId="7" applyFill="0" applyBorder="0" applyAlignment="0">
      <alignment horizontal="center" vertical="center"/>
    </xf>
    <xf numFmtId="227" fontId="62" fillId="0" borderId="0" applyFont="0" applyFill="0" applyBorder="0" applyAlignment="0" applyProtection="0"/>
    <xf numFmtId="190" fontId="15" fillId="0" borderId="0" applyFont="0" applyFill="0" applyBorder="0" applyAlignment="0" applyProtection="0"/>
    <xf numFmtId="192" fontId="15" fillId="0" borderId="0"/>
    <xf numFmtId="228" fontId="33" fillId="0" borderId="0"/>
    <xf numFmtId="0" fontId="107" fillId="0" borderId="0">
      <alignment vertical="top" wrapText="1"/>
    </xf>
    <xf numFmtId="41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229" fontId="15" fillId="0" borderId="0" applyFont="0" applyFill="0" applyBorder="0" applyAlignment="0" applyProtection="0"/>
    <xf numFmtId="229" fontId="15" fillId="0" borderId="0" applyFont="0" applyFill="0" applyBorder="0" applyAlignment="0" applyProtection="0"/>
    <xf numFmtId="229" fontId="15" fillId="0" borderId="0" applyFont="0" applyFill="0" applyBorder="0" applyAlignment="0" applyProtection="0"/>
    <xf numFmtId="229" fontId="15" fillId="0" borderId="0" applyFont="0" applyFill="0" applyBorder="0" applyAlignment="0" applyProtection="0"/>
    <xf numFmtId="41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229" fontId="15" fillId="0" borderId="0" applyFont="0" applyFill="0" applyBorder="0" applyAlignment="0" applyProtection="0"/>
    <xf numFmtId="229" fontId="15" fillId="0" borderId="0" applyFont="0" applyFill="0" applyBorder="0" applyAlignment="0" applyProtection="0"/>
    <xf numFmtId="230" fontId="16" fillId="0" borderId="0" applyFont="0" applyFill="0" applyBorder="0" applyAlignment="0" applyProtection="0"/>
    <xf numFmtId="230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231" fontId="16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41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81" fontId="108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43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232" fontId="15" fillId="0" borderId="0" applyFont="0" applyFill="0" applyBorder="0" applyAlignment="0" applyProtection="0"/>
    <xf numFmtId="232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233" fontId="16" fillId="0" borderId="0" applyFont="0" applyFill="0" applyBorder="0" applyAlignment="0" applyProtection="0"/>
    <xf numFmtId="170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43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82" fontId="108" fillId="0" borderId="0" applyFont="0" applyFill="0" applyBorder="0" applyAlignment="0" applyProtection="0"/>
    <xf numFmtId="170" fontId="108" fillId="0" borderId="0" applyFont="0" applyFill="0" applyBorder="0" applyAlignment="0" applyProtection="0"/>
    <xf numFmtId="3" fontId="16" fillId="0" borderId="0" applyFont="0" applyBorder="0" applyAlignment="0"/>
    <xf numFmtId="220" fontId="14" fillId="0" borderId="0" applyFill="0" applyBorder="0" applyAlignment="0"/>
    <xf numFmtId="217" fontId="93" fillId="0" borderId="0" applyFill="0" applyBorder="0" applyAlignment="0"/>
    <xf numFmtId="220" fontId="14" fillId="0" borderId="0" applyFill="0" applyBorder="0" applyAlignment="0"/>
    <xf numFmtId="221" fontId="16" fillId="0" borderId="0" applyFill="0" applyBorder="0" applyAlignment="0"/>
    <xf numFmtId="217" fontId="93" fillId="0" borderId="0" applyFill="0" applyBorder="0" applyAlignment="0"/>
    <xf numFmtId="0" fontId="109" fillId="0" borderId="0" applyNumberFormat="0" applyAlignment="0">
      <alignment horizontal="left"/>
    </xf>
    <xf numFmtId="0" fontId="15" fillId="0" borderId="0"/>
    <xf numFmtId="0" fontId="110" fillId="0" borderId="0"/>
    <xf numFmtId="0" fontId="219" fillId="0" borderId="0" applyNumberFormat="0" applyFill="0" applyBorder="0" applyAlignment="0" applyProtection="0"/>
    <xf numFmtId="3" fontId="16" fillId="0" borderId="0" applyFont="0" applyBorder="0" applyAlignment="0"/>
    <xf numFmtId="2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2" fontId="16" fillId="0" borderId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Protection="0">
      <alignment vertical="center"/>
    </xf>
    <xf numFmtId="0" fontId="113" fillId="0" borderId="0" applyNumberFormat="0" applyFill="0" applyBorder="0" applyAlignment="0" applyProtection="0"/>
    <xf numFmtId="0" fontId="114" fillId="0" borderId="0" applyNumberFormat="0" applyFill="0" applyBorder="0" applyProtection="0">
      <alignment vertical="center"/>
    </xf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177" fontId="15" fillId="0" borderId="31" applyNumberFormat="0" applyFill="0" applyBorder="0" applyAlignment="0" applyProtection="0"/>
    <xf numFmtId="0" fontId="117" fillId="0" borderId="0" applyNumberFormat="0" applyFill="0" applyBorder="0" applyAlignment="0" applyProtection="0"/>
    <xf numFmtId="0" fontId="12" fillId="0" borderId="0"/>
    <xf numFmtId="0" fontId="73" fillId="48" borderId="32" applyNumberFormat="0" applyFont="0" applyAlignment="0" applyProtection="0"/>
    <xf numFmtId="0" fontId="118" fillId="0" borderId="0">
      <alignment vertical="top" wrapText="1"/>
    </xf>
    <xf numFmtId="3" fontId="16" fillId="49" borderId="33">
      <alignment horizontal="right" vertical="top" wrapText="1"/>
    </xf>
    <xf numFmtId="0" fontId="220" fillId="3" borderId="0" applyNumberFormat="0" applyBorder="0" applyAlignment="0" applyProtection="0"/>
    <xf numFmtId="38" fontId="18" fillId="26" borderId="0" applyNumberFormat="0" applyBorder="0" applyAlignment="0" applyProtection="0"/>
    <xf numFmtId="38" fontId="18" fillId="26" borderId="0" applyNumberFormat="0" applyBorder="0" applyAlignment="0" applyProtection="0"/>
    <xf numFmtId="234" fontId="4" fillId="26" borderId="0" applyBorder="0" applyProtection="0"/>
    <xf numFmtId="235" fontId="33" fillId="50" borderId="9" applyBorder="0">
      <alignment horizontal="center"/>
    </xf>
    <xf numFmtId="0" fontId="119" fillId="0" borderId="9" applyNumberFormat="0" applyFill="0" applyBorder="0" applyAlignment="0" applyProtection="0">
      <alignment horizontal="center" vertical="center"/>
    </xf>
    <xf numFmtId="0" fontId="119" fillId="0" borderId="9" applyNumberFormat="0" applyFill="0" applyBorder="0" applyAlignment="0" applyProtection="0">
      <alignment horizontal="center" vertic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235" fontId="33" fillId="50" borderId="9" applyBorder="0">
      <alignment horizontal="center"/>
    </xf>
    <xf numFmtId="0" fontId="120" fillId="0" borderId="0" applyNumberFormat="0" applyFont="0" applyBorder="0" applyAlignment="0">
      <alignment horizontal="left" vertical="center"/>
    </xf>
    <xf numFmtId="236" fontId="23" fillId="0" borderId="0" applyFont="0" applyFill="0" applyBorder="0" applyAlignment="0" applyProtection="0"/>
    <xf numFmtId="0" fontId="121" fillId="51" borderId="0"/>
    <xf numFmtId="0" fontId="122" fillId="0" borderId="0">
      <alignment horizontal="left"/>
    </xf>
    <xf numFmtId="0" fontId="122" fillId="0" borderId="0">
      <alignment horizontal="left"/>
    </xf>
    <xf numFmtId="0" fontId="13" fillId="0" borderId="34" applyNumberFormat="0" applyAlignment="0" applyProtection="0">
      <alignment horizontal="left" vertical="center"/>
    </xf>
    <xf numFmtId="0" fontId="13" fillId="0" borderId="34" applyNumberFormat="0" applyAlignment="0" applyProtection="0">
      <alignment horizontal="left" vertical="center"/>
    </xf>
    <xf numFmtId="0" fontId="13" fillId="0" borderId="35" applyNumberFormat="0" applyAlignment="0" applyProtection="0"/>
    <xf numFmtId="0" fontId="13" fillId="0" borderId="3">
      <alignment horizontal="left" vertical="center"/>
    </xf>
    <xf numFmtId="0" fontId="13" fillId="0" borderId="36">
      <alignment horizontal="left" vertical="center"/>
    </xf>
    <xf numFmtId="0" fontId="19" fillId="0" borderId="0" applyNumberFormat="0" applyFill="0" applyBorder="0" applyAlignment="0" applyProtection="0"/>
    <xf numFmtId="0" fontId="221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2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23" fillId="0" borderId="13" applyNumberFormat="0" applyFill="0" applyAlignment="0" applyProtection="0"/>
    <xf numFmtId="0" fontId="223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272" fontId="206" fillId="0" borderId="0">
      <protection locked="0"/>
    </xf>
    <xf numFmtId="0" fontId="13" fillId="0" borderId="0" applyProtection="0"/>
    <xf numFmtId="0" fontId="13" fillId="0" borderId="0" applyProtection="0"/>
    <xf numFmtId="272" fontId="206" fillId="0" borderId="0">
      <protection locked="0"/>
    </xf>
    <xf numFmtId="0" fontId="183" fillId="0" borderId="0" applyNumberFormat="0" applyFill="0" applyBorder="0" applyAlignment="0" applyProtection="0">
      <alignment vertical="center"/>
    </xf>
    <xf numFmtId="0" fontId="123" fillId="0" borderId="37">
      <alignment horizontal="center"/>
    </xf>
    <xf numFmtId="0" fontId="123" fillId="0" borderId="0">
      <alignment horizontal="center"/>
    </xf>
    <xf numFmtId="164" fontId="43" fillId="52" borderId="1" applyNumberFormat="0" applyAlignment="0">
      <alignment horizontal="left" vertical="top"/>
    </xf>
    <xf numFmtId="0" fontId="6" fillId="0" borderId="0"/>
    <xf numFmtId="237" fontId="124" fillId="0" borderId="0" applyFont="0" applyFill="0" applyBorder="0" applyAlignment="0" applyProtection="0">
      <alignment horizontal="center" vertical="center"/>
    </xf>
    <xf numFmtId="49" fontId="125" fillId="0" borderId="1">
      <alignment vertical="center"/>
    </xf>
    <xf numFmtId="0" fontId="12" fillId="0" borderId="0"/>
    <xf numFmtId="0" fontId="224" fillId="0" borderId="0" applyNumberFormat="0" applyFill="0" applyBorder="0" applyAlignment="0" applyProtection="0">
      <alignment vertical="top"/>
      <protection locked="0"/>
    </xf>
    <xf numFmtId="41" fontId="16" fillId="0" borderId="0" applyFont="0" applyFill="0" applyBorder="0" applyAlignment="0" applyProtection="0"/>
    <xf numFmtId="38" fontId="64" fillId="0" borderId="0" applyFont="0" applyFill="0" applyBorder="0" applyAlignment="0" applyProtection="0"/>
    <xf numFmtId="168" fontId="61" fillId="0" borderId="0" applyFont="0" applyFill="0" applyBorder="0" applyAlignment="0" applyProtection="0"/>
    <xf numFmtId="0" fontId="126" fillId="0" borderId="0"/>
    <xf numFmtId="238" fontId="127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" fillId="0" borderId="0"/>
    <xf numFmtId="0" fontId="20" fillId="0" borderId="0"/>
    <xf numFmtId="10" fontId="18" fillId="53" borderId="1" applyNumberFormat="0" applyBorder="0" applyAlignment="0" applyProtection="0"/>
    <xf numFmtId="10" fontId="18" fillId="53" borderId="1" applyNumberFormat="0" applyBorder="0" applyAlignment="0" applyProtection="0"/>
    <xf numFmtId="0" fontId="225" fillId="6" borderId="14" applyNumberFormat="0" applyAlignment="0" applyProtection="0"/>
    <xf numFmtId="2" fontId="128" fillId="0" borderId="2" applyBorder="0"/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41" fontId="16" fillId="0" borderId="0" applyFont="0" applyFill="0" applyBorder="0" applyAlignment="0" applyProtection="0"/>
    <xf numFmtId="0" fontId="16" fillId="0" borderId="0"/>
    <xf numFmtId="0" fontId="32" fillId="0" borderId="38">
      <alignment horizontal="centerContinuous"/>
    </xf>
    <xf numFmtId="0" fontId="132" fillId="47" borderId="25" applyNumberFormat="0" applyAlignment="0" applyProtection="0"/>
    <xf numFmtId="173" fontId="16" fillId="54" borderId="33">
      <alignment vertical="top" wrapText="1"/>
    </xf>
    <xf numFmtId="0" fontId="64" fillId="0" borderId="0"/>
    <xf numFmtId="0" fontId="12" fillId="0" borderId="0" applyNumberFormat="0" applyFont="0" applyFill="0" applyBorder="0" applyProtection="0">
      <alignment horizontal="left" vertical="center"/>
    </xf>
    <xf numFmtId="220" fontId="14" fillId="0" borderId="0" applyFill="0" applyBorder="0" applyAlignment="0"/>
    <xf numFmtId="217" fontId="93" fillId="0" borderId="0" applyFill="0" applyBorder="0" applyAlignment="0"/>
    <xf numFmtId="220" fontId="14" fillId="0" borderId="0" applyFill="0" applyBorder="0" applyAlignment="0"/>
    <xf numFmtId="221" fontId="16" fillId="0" borderId="0" applyFill="0" applyBorder="0" applyAlignment="0"/>
    <xf numFmtId="217" fontId="93" fillId="0" borderId="0" applyFill="0" applyBorder="0" applyAlignment="0"/>
    <xf numFmtId="0" fontId="226" fillId="0" borderId="16" applyNumberFormat="0" applyFill="0" applyAlignment="0" applyProtection="0"/>
    <xf numFmtId="3" fontId="41" fillId="0" borderId="5" applyNumberFormat="0" applyAlignment="0">
      <alignment horizontal="center" vertical="center"/>
    </xf>
    <xf numFmtId="3" fontId="42" fillId="0" borderId="5" applyNumberFormat="0" applyAlignment="0">
      <alignment horizontal="center" vertical="center"/>
    </xf>
    <xf numFmtId="3" fontId="43" fillId="0" borderId="5" applyNumberFormat="0" applyAlignment="0">
      <alignment horizontal="center" vertical="center"/>
    </xf>
    <xf numFmtId="0" fontId="85" fillId="0" borderId="0" applyFont="0" applyFill="0" applyBorder="0" applyProtection="0">
      <alignment horizontal="center" vertical="center"/>
    </xf>
    <xf numFmtId="183" fontId="133" fillId="0" borderId="40" applyNumberFormat="0" applyFont="0" applyFill="0" applyBorder="0">
      <alignment horizontal="center"/>
    </xf>
    <xf numFmtId="38" fontId="64" fillId="0" borderId="0" applyFont="0" applyFill="0" applyBorder="0" applyAlignment="0" applyProtection="0"/>
    <xf numFmtId="4" fontId="93" fillId="0" borderId="0" applyFont="0" applyFill="0" applyBorder="0" applyAlignment="0" applyProtection="0"/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0" fontId="134" fillId="0" borderId="37"/>
    <xf numFmtId="0" fontId="134" fillId="0" borderId="37"/>
    <xf numFmtId="195" fontId="84" fillId="0" borderId="40"/>
    <xf numFmtId="239" fontId="64" fillId="0" borderId="0" applyFont="0" applyFill="0" applyBorder="0" applyAlignment="0" applyProtection="0"/>
    <xf numFmtId="195" fontId="16" fillId="0" borderId="0" applyFont="0" applyFill="0" applyBorder="0" applyAlignment="0" applyProtection="0"/>
    <xf numFmtId="240" fontId="15" fillId="0" borderId="0" applyFont="0" applyFill="0" applyBorder="0" applyAlignment="0" applyProtection="0"/>
    <xf numFmtId="241" fontId="15" fillId="0" borderId="0" applyFont="0" applyFill="0" applyBorder="0" applyAlignment="0" applyProtection="0"/>
    <xf numFmtId="0" fontId="15" fillId="0" borderId="0"/>
    <xf numFmtId="0" fontId="14" fillId="0" borderId="0" applyNumberFormat="0" applyFont="0" applyFill="0" applyAlignment="0"/>
    <xf numFmtId="0" fontId="14" fillId="0" borderId="0" applyNumberFormat="0" applyFont="0" applyFill="0" applyAlignment="0"/>
    <xf numFmtId="0" fontId="227" fillId="5" borderId="0" applyNumberFormat="0" applyBorder="0" applyAlignment="0" applyProtection="0"/>
    <xf numFmtId="0" fontId="23" fillId="0" borderId="1"/>
    <xf numFmtId="0" fontId="12" fillId="0" borderId="0"/>
    <xf numFmtId="0" fontId="23" fillId="0" borderId="1"/>
    <xf numFmtId="0" fontId="33" fillId="0" borderId="7" applyNumberFormat="0" applyAlignment="0">
      <alignment horizontal="center"/>
    </xf>
    <xf numFmtId="0" fontId="83" fillId="42" borderId="0" applyNumberFormat="0" applyBorder="0" applyAlignment="0" applyProtection="0"/>
    <xf numFmtId="0" fontId="83" fillId="43" borderId="0" applyNumberFormat="0" applyBorder="0" applyAlignment="0" applyProtection="0"/>
    <xf numFmtId="0" fontId="83" fillId="44" borderId="0" applyNumberFormat="0" applyBorder="0" applyAlignment="0" applyProtection="0"/>
    <xf numFmtId="0" fontId="83" fillId="39" borderId="0" applyNumberFormat="0" applyBorder="0" applyAlignment="0" applyProtection="0"/>
    <xf numFmtId="0" fontId="83" fillId="40" borderId="0" applyNumberFormat="0" applyBorder="0" applyAlignment="0" applyProtection="0"/>
    <xf numFmtId="0" fontId="83" fillId="45" borderId="0" applyNumberFormat="0" applyBorder="0" applyAlignment="0" applyProtection="0"/>
    <xf numFmtId="37" fontId="21" fillId="0" borderId="0"/>
    <xf numFmtId="0" fontId="135" fillId="0" borderId="1" applyNumberFormat="0" applyFont="0" applyFill="0" applyBorder="0" applyAlignment="0">
      <alignment horizontal="center"/>
    </xf>
    <xf numFmtId="0" fontId="22" fillId="0" borderId="0"/>
    <xf numFmtId="266" fontId="197" fillId="0" borderId="0"/>
    <xf numFmtId="273" fontId="174" fillId="0" borderId="0"/>
    <xf numFmtId="274" fontId="23" fillId="0" borderId="0"/>
    <xf numFmtId="275" fontId="22" fillId="0" borderId="0"/>
    <xf numFmtId="274" fontId="23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5" fillId="0" borderId="0"/>
    <xf numFmtId="0" fontId="6" fillId="0" borderId="0"/>
    <xf numFmtId="0" fontId="15" fillId="0" borderId="0"/>
    <xf numFmtId="0" fontId="203" fillId="0" borderId="0"/>
    <xf numFmtId="0" fontId="228" fillId="0" borderId="0"/>
    <xf numFmtId="0" fontId="194" fillId="0" borderId="0"/>
    <xf numFmtId="0" fontId="6" fillId="0" borderId="0"/>
    <xf numFmtId="0" fontId="228" fillId="0" borderId="0"/>
    <xf numFmtId="0" fontId="229" fillId="0" borderId="0"/>
    <xf numFmtId="0" fontId="6" fillId="0" borderId="0"/>
    <xf numFmtId="0" fontId="84" fillId="0" borderId="0"/>
    <xf numFmtId="0" fontId="228" fillId="0" borderId="0"/>
    <xf numFmtId="0" fontId="207" fillId="0" borderId="0"/>
    <xf numFmtId="0" fontId="84" fillId="0" borderId="0"/>
    <xf numFmtId="0" fontId="84" fillId="0" borderId="0"/>
    <xf numFmtId="0" fontId="15" fillId="0" borderId="0"/>
    <xf numFmtId="0" fontId="84" fillId="0" borderId="0"/>
    <xf numFmtId="0" fontId="84" fillId="0" borderId="0"/>
    <xf numFmtId="0" fontId="228" fillId="0" borderId="0"/>
    <xf numFmtId="0" fontId="1" fillId="0" borderId="0"/>
    <xf numFmtId="0" fontId="84" fillId="0" borderId="0"/>
    <xf numFmtId="0" fontId="84" fillId="0" borderId="0"/>
    <xf numFmtId="0" fontId="1" fillId="0" borderId="0"/>
    <xf numFmtId="0" fontId="194" fillId="0" borderId="0"/>
    <xf numFmtId="0" fontId="1" fillId="0" borderId="0"/>
    <xf numFmtId="0" fontId="213" fillId="0" borderId="0"/>
    <xf numFmtId="0" fontId="1" fillId="0" borderId="0"/>
    <xf numFmtId="0" fontId="34" fillId="0" borderId="0"/>
    <xf numFmtId="0" fontId="196" fillId="0" borderId="0"/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95" fillId="0" borderId="0" applyAlignment="0">
      <alignment vertical="top" wrapText="1"/>
      <protection locked="0"/>
    </xf>
    <xf numFmtId="0" fontId="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9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6" fillId="0" borderId="0">
      <alignment vertical="top"/>
    </xf>
    <xf numFmtId="0" fontId="196" fillId="0" borderId="0">
      <alignment vertical="top"/>
    </xf>
    <xf numFmtId="0" fontId="196" fillId="0" borderId="0">
      <alignment vertical="top"/>
    </xf>
    <xf numFmtId="0" fontId="15" fillId="0" borderId="0"/>
    <xf numFmtId="0" fontId="213" fillId="0" borderId="0"/>
    <xf numFmtId="0" fontId="15" fillId="0" borderId="0"/>
    <xf numFmtId="0" fontId="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3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5" fillId="0" borderId="0"/>
    <xf numFmtId="0" fontId="228" fillId="0" borderId="0"/>
    <xf numFmtId="0" fontId="1" fillId="0" borderId="0"/>
    <xf numFmtId="0" fontId="6" fillId="0" borderId="0"/>
    <xf numFmtId="0" fontId="1" fillId="0" borderId="0"/>
    <xf numFmtId="0" fontId="229" fillId="0" borderId="0"/>
    <xf numFmtId="0" fontId="196" fillId="0" borderId="0"/>
    <xf numFmtId="0" fontId="229" fillId="0" borderId="0"/>
    <xf numFmtId="0" fontId="196" fillId="0" borderId="0"/>
    <xf numFmtId="0" fontId="6" fillId="0" borderId="0"/>
    <xf numFmtId="0" fontId="6" fillId="0" borderId="0"/>
    <xf numFmtId="0" fontId="194" fillId="0" borderId="0"/>
    <xf numFmtId="0" fontId="196" fillId="0" borderId="0"/>
    <xf numFmtId="0" fontId="6" fillId="0" borderId="0"/>
    <xf numFmtId="0" fontId="196" fillId="0" borderId="0">
      <alignment vertical="top"/>
    </xf>
    <xf numFmtId="0" fontId="6" fillId="0" borderId="0"/>
    <xf numFmtId="0" fontId="196" fillId="0" borderId="0"/>
    <xf numFmtId="0" fontId="6" fillId="0" borderId="0"/>
    <xf numFmtId="0" fontId="196" fillId="0" borderId="0"/>
    <xf numFmtId="0" fontId="6" fillId="0" borderId="0"/>
    <xf numFmtId="0" fontId="16" fillId="0" borderId="0"/>
    <xf numFmtId="0" fontId="15" fillId="0" borderId="0"/>
    <xf numFmtId="0" fontId="6" fillId="0" borderId="0"/>
    <xf numFmtId="0" fontId="1" fillId="0" borderId="0"/>
    <xf numFmtId="0" fontId="16" fillId="0" borderId="0"/>
    <xf numFmtId="0" fontId="84" fillId="0" borderId="0"/>
    <xf numFmtId="0" fontId="16" fillId="0" borderId="0"/>
    <xf numFmtId="0" fontId="6" fillId="0" borderId="0"/>
    <xf numFmtId="0" fontId="6" fillId="0" borderId="0"/>
    <xf numFmtId="0" fontId="196" fillId="0" borderId="0"/>
    <xf numFmtId="0" fontId="6" fillId="0" borderId="0"/>
    <xf numFmtId="0" fontId="196" fillId="0" borderId="0"/>
    <xf numFmtId="0" fontId="6" fillId="0" borderId="0"/>
    <xf numFmtId="0" fontId="196" fillId="0" borderId="0"/>
    <xf numFmtId="0" fontId="196" fillId="0" borderId="0"/>
    <xf numFmtId="0" fontId="6" fillId="0" borderId="0"/>
    <xf numFmtId="0" fontId="196" fillId="0" borderId="0"/>
    <xf numFmtId="0" fontId="6" fillId="0" borderId="0"/>
    <xf numFmtId="0" fontId="6" fillId="0" borderId="0"/>
    <xf numFmtId="0" fontId="196" fillId="0" borderId="0"/>
    <xf numFmtId="0" fontId="6" fillId="0" borderId="0"/>
    <xf numFmtId="0" fontId="213" fillId="0" borderId="0"/>
    <xf numFmtId="0" fontId="196" fillId="0" borderId="0"/>
    <xf numFmtId="0" fontId="6" fillId="0" borderId="0"/>
    <xf numFmtId="0" fontId="6" fillId="0" borderId="0"/>
    <xf numFmtId="0" fontId="213" fillId="0" borderId="0"/>
    <xf numFmtId="0" fontId="196" fillId="0" borderId="0"/>
    <xf numFmtId="0" fontId="15" fillId="0" borderId="0"/>
    <xf numFmtId="0" fontId="16" fillId="0" borderId="0"/>
    <xf numFmtId="0" fontId="213" fillId="0" borderId="0"/>
    <xf numFmtId="0" fontId="196" fillId="0" borderId="0"/>
    <xf numFmtId="0" fontId="1" fillId="0" borderId="0"/>
    <xf numFmtId="0" fontId="1" fillId="0" borderId="0"/>
    <xf numFmtId="0" fontId="196" fillId="0" borderId="0"/>
    <xf numFmtId="0" fontId="1" fillId="0" borderId="0"/>
    <xf numFmtId="0" fontId="6" fillId="0" borderId="0"/>
    <xf numFmtId="0" fontId="196" fillId="0" borderId="0">
      <alignment vertical="top"/>
    </xf>
    <xf numFmtId="0" fontId="6" fillId="0" borderId="0"/>
    <xf numFmtId="0" fontId="213" fillId="0" borderId="0"/>
    <xf numFmtId="0" fontId="196" fillId="0" borderId="0">
      <alignment vertical="top"/>
    </xf>
    <xf numFmtId="0" fontId="1" fillId="0" borderId="0"/>
    <xf numFmtId="0" fontId="213" fillId="0" borderId="0"/>
    <xf numFmtId="0" fontId="196" fillId="0" borderId="0">
      <alignment vertical="top"/>
    </xf>
    <xf numFmtId="0" fontId="1" fillId="0" borderId="0"/>
    <xf numFmtId="0" fontId="213" fillId="0" borderId="0"/>
    <xf numFmtId="0" fontId="196" fillId="0" borderId="0">
      <alignment vertical="top"/>
    </xf>
    <xf numFmtId="0" fontId="6" fillId="0" borderId="0"/>
    <xf numFmtId="0" fontId="196" fillId="0" borderId="0">
      <alignment vertical="top"/>
    </xf>
    <xf numFmtId="0" fontId="6" fillId="0" borderId="0"/>
    <xf numFmtId="0" fontId="2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3" fillId="0" borderId="0"/>
    <xf numFmtId="0" fontId="15" fillId="0" borderId="0"/>
    <xf numFmtId="0" fontId="15" fillId="0" borderId="0"/>
    <xf numFmtId="0" fontId="213" fillId="0" borderId="0"/>
    <xf numFmtId="0" fontId="6" fillId="0" borderId="0"/>
    <xf numFmtId="0" fontId="1" fillId="0" borderId="0"/>
    <xf numFmtId="0" fontId="1" fillId="0" borderId="0"/>
    <xf numFmtId="0" fontId="208" fillId="0" borderId="0" applyAlignment="0">
      <alignment vertical="top" wrapText="1"/>
      <protection locked="0"/>
    </xf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6" fillId="0" borderId="0">
      <alignment vertical="top"/>
    </xf>
    <xf numFmtId="0" fontId="6" fillId="0" borderId="0"/>
    <xf numFmtId="0" fontId="6" fillId="0" borderId="0"/>
    <xf numFmtId="0" fontId="228" fillId="0" borderId="0"/>
    <xf numFmtId="0" fontId="6" fillId="0" borderId="0"/>
    <xf numFmtId="0" fontId="228" fillId="0" borderId="0"/>
    <xf numFmtId="0" fontId="12" fillId="0" borderId="0"/>
    <xf numFmtId="0" fontId="39" fillId="0" borderId="0"/>
    <xf numFmtId="0" fontId="199" fillId="0" borderId="0" applyNumberFormat="0" applyFill="0" applyBorder="0" applyProtection="0">
      <alignment vertical="top"/>
    </xf>
    <xf numFmtId="0" fontId="1" fillId="0" borderId="0"/>
    <xf numFmtId="0" fontId="20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228" fillId="0" borderId="0"/>
    <xf numFmtId="0" fontId="6" fillId="0" borderId="0"/>
    <xf numFmtId="0" fontId="16" fillId="0" borderId="0"/>
    <xf numFmtId="0" fontId="196" fillId="0" borderId="0"/>
    <xf numFmtId="0" fontId="1" fillId="0" borderId="0"/>
    <xf numFmtId="0" fontId="23" fillId="0" borderId="0"/>
    <xf numFmtId="0" fontId="1" fillId="0" borderId="0"/>
    <xf numFmtId="0" fontId="214" fillId="0" borderId="0"/>
    <xf numFmtId="0" fontId="231" fillId="0" borderId="0"/>
    <xf numFmtId="0" fontId="6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228" fillId="0" borderId="0"/>
    <xf numFmtId="0" fontId="23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231" fillId="0" borderId="0"/>
    <xf numFmtId="0" fontId="6" fillId="0" borderId="0"/>
    <xf numFmtId="0" fontId="6" fillId="0" borderId="0"/>
    <xf numFmtId="0" fontId="2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96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22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00" fontId="50" fillId="0" borderId="0">
      <protection locked="0"/>
    </xf>
    <xf numFmtId="0" fontId="16" fillId="0" borderId="0"/>
    <xf numFmtId="0" fontId="71" fillId="0" borderId="0" applyFont="0"/>
    <xf numFmtId="0" fontId="93" fillId="56" borderId="0"/>
    <xf numFmtId="0" fontId="108" fillId="0" borderId="0"/>
    <xf numFmtId="0" fontId="210" fillId="9" borderId="18" applyNumberFormat="0" applyFont="0" applyAlignment="0" applyProtection="0"/>
    <xf numFmtId="242" fontId="137" fillId="0" borderId="0" applyFont="0" applyFill="0" applyBorder="0" applyProtection="0">
      <alignment vertical="top" wrapText="1"/>
    </xf>
    <xf numFmtId="0" fontId="138" fillId="0" borderId="39" applyNumberFormat="0" applyFill="0" applyAlignment="0" applyProtection="0"/>
    <xf numFmtId="0" fontId="33" fillId="0" borderId="0"/>
    <xf numFmtId="43" fontId="69" fillId="0" borderId="0" applyFont="0" applyFill="0" applyBorder="0" applyAlignment="0" applyProtection="0"/>
    <xf numFmtId="41" fontId="69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Font="0" applyFill="0" applyBorder="0" applyAlignment="0" applyProtection="0"/>
    <xf numFmtId="0" fontId="12" fillId="0" borderId="0"/>
    <xf numFmtId="0" fontId="232" fillId="7" borderId="15" applyNumberFormat="0" applyAlignment="0" applyProtection="0"/>
    <xf numFmtId="171" fontId="140" fillId="0" borderId="7" applyFont="0" applyBorder="0" applyAlignment="0"/>
    <xf numFmtId="168" fontId="15" fillId="0" borderId="0" applyFont="0" applyFill="0" applyBorder="0" applyAlignment="0" applyProtection="0"/>
    <xf numFmtId="14" fontId="32" fillId="0" borderId="0">
      <alignment horizontal="center" wrapText="1"/>
      <protection locked="0"/>
    </xf>
    <xf numFmtId="219" fontId="16" fillId="0" borderId="0" applyFont="0" applyFill="0" applyBorder="0" applyAlignment="0" applyProtection="0"/>
    <xf numFmtId="243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4" fillId="0" borderId="0" applyFont="0" applyFill="0" applyBorder="0" applyAlignment="0" applyProtection="0"/>
    <xf numFmtId="9" fontId="20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4" fillId="0" borderId="41" applyNumberFormat="0" applyBorder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12" fillId="0" borderId="0"/>
    <xf numFmtId="220" fontId="14" fillId="0" borderId="0" applyFill="0" applyBorder="0" applyAlignment="0"/>
    <xf numFmtId="217" fontId="93" fillId="0" borderId="0" applyFill="0" applyBorder="0" applyAlignment="0"/>
    <xf numFmtId="220" fontId="14" fillId="0" borderId="0" applyFill="0" applyBorder="0" applyAlignment="0"/>
    <xf numFmtId="221" fontId="16" fillId="0" borderId="0" applyFill="0" applyBorder="0" applyAlignment="0"/>
    <xf numFmtId="217" fontId="93" fillId="0" borderId="0" applyFill="0" applyBorder="0" applyAlignment="0"/>
    <xf numFmtId="0" fontId="141" fillId="0" borderId="0"/>
    <xf numFmtId="0" fontId="64" fillId="0" borderId="0" applyNumberFormat="0" applyFont="0" applyFill="0" applyBorder="0" applyAlignment="0" applyProtection="0">
      <alignment horizontal="left"/>
    </xf>
    <xf numFmtId="0" fontId="142" fillId="0" borderId="37">
      <alignment horizontal="center"/>
    </xf>
    <xf numFmtId="0" fontId="15" fillId="0" borderId="0"/>
    <xf numFmtId="0" fontId="6" fillId="0" borderId="0"/>
    <xf numFmtId="0" fontId="143" fillId="57" borderId="0" applyNumberFormat="0" applyFont="0" applyBorder="0" applyAlignment="0">
      <alignment horizontal="center"/>
    </xf>
    <xf numFmtId="14" fontId="144" fillId="0" borderId="0" applyNumberFormat="0" applyFill="0" applyBorder="0" applyAlignment="0" applyProtection="0">
      <alignment horizontal="left"/>
    </xf>
    <xf numFmtId="0" fontId="130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6" fillId="0" borderId="0"/>
    <xf numFmtId="0" fontId="6" fillId="0" borderId="0"/>
    <xf numFmtId="168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" fontId="145" fillId="58" borderId="42" applyNumberFormat="0" applyProtection="0">
      <alignment vertical="center"/>
    </xf>
    <xf numFmtId="4" fontId="146" fillId="58" borderId="42" applyNumberFormat="0" applyProtection="0">
      <alignment vertical="center"/>
    </xf>
    <xf numFmtId="4" fontId="147" fillId="58" borderId="42" applyNumberFormat="0" applyProtection="0">
      <alignment horizontal="left" vertical="center" indent="1"/>
    </xf>
    <xf numFmtId="4" fontId="147" fillId="59" borderId="0" applyNumberFormat="0" applyProtection="0">
      <alignment horizontal="left" vertical="center" indent="1"/>
    </xf>
    <xf numFmtId="4" fontId="147" fillId="60" borderId="42" applyNumberFormat="0" applyProtection="0">
      <alignment horizontal="right" vertical="center"/>
    </xf>
    <xf numFmtId="4" fontId="147" fillId="61" borderId="42" applyNumberFormat="0" applyProtection="0">
      <alignment horizontal="right" vertical="center"/>
    </xf>
    <xf numFmtId="4" fontId="147" fillId="62" borderId="42" applyNumberFormat="0" applyProtection="0">
      <alignment horizontal="right" vertical="center"/>
    </xf>
    <xf numFmtId="4" fontId="147" fillId="63" borderId="42" applyNumberFormat="0" applyProtection="0">
      <alignment horizontal="right" vertical="center"/>
    </xf>
    <xf numFmtId="4" fontId="147" fillId="64" borderId="42" applyNumberFormat="0" applyProtection="0">
      <alignment horizontal="right" vertical="center"/>
    </xf>
    <xf numFmtId="4" fontId="147" fillId="65" borderId="42" applyNumberFormat="0" applyProtection="0">
      <alignment horizontal="right" vertical="center"/>
    </xf>
    <xf numFmtId="4" fontId="147" fillId="66" borderId="42" applyNumberFormat="0" applyProtection="0">
      <alignment horizontal="right" vertical="center"/>
    </xf>
    <xf numFmtId="4" fontId="147" fillId="67" borderId="42" applyNumberFormat="0" applyProtection="0">
      <alignment horizontal="right" vertical="center"/>
    </xf>
    <xf numFmtId="4" fontId="147" fillId="68" borderId="42" applyNumberFormat="0" applyProtection="0">
      <alignment horizontal="right" vertical="center"/>
    </xf>
    <xf numFmtId="4" fontId="145" fillId="69" borderId="43" applyNumberFormat="0" applyProtection="0">
      <alignment horizontal="left" vertical="center" indent="1"/>
    </xf>
    <xf numFmtId="4" fontId="145" fillId="70" borderId="0" applyNumberFormat="0" applyProtection="0">
      <alignment horizontal="left" vertical="center" indent="1"/>
    </xf>
    <xf numFmtId="4" fontId="145" fillId="59" borderId="0" applyNumberFormat="0" applyProtection="0">
      <alignment horizontal="left" vertical="center" indent="1"/>
    </xf>
    <xf numFmtId="4" fontId="147" fillId="70" borderId="42" applyNumberFormat="0" applyProtection="0">
      <alignment horizontal="right" vertical="center"/>
    </xf>
    <xf numFmtId="4" fontId="66" fillId="70" borderId="0" applyNumberFormat="0" applyProtection="0">
      <alignment horizontal="left" vertical="center" indent="1"/>
    </xf>
    <xf numFmtId="4" fontId="66" fillId="59" borderId="0" applyNumberFormat="0" applyProtection="0">
      <alignment horizontal="left" vertical="center" indent="1"/>
    </xf>
    <xf numFmtId="4" fontId="147" fillId="50" borderId="42" applyNumberFormat="0" applyProtection="0">
      <alignment vertical="center"/>
    </xf>
    <xf numFmtId="4" fontId="148" fillId="50" borderId="42" applyNumberFormat="0" applyProtection="0">
      <alignment vertical="center"/>
    </xf>
    <xf numFmtId="4" fontId="145" fillId="70" borderId="44" applyNumberFormat="0" applyProtection="0">
      <alignment horizontal="left" vertical="center" indent="1"/>
    </xf>
    <xf numFmtId="4" fontId="147" fillId="50" borderId="42" applyNumberFormat="0" applyProtection="0">
      <alignment horizontal="right" vertical="center"/>
    </xf>
    <xf numFmtId="4" fontId="148" fillId="50" borderId="42" applyNumberFormat="0" applyProtection="0">
      <alignment horizontal="right" vertical="center"/>
    </xf>
    <xf numFmtId="4" fontId="145" fillId="70" borderId="42" applyNumberFormat="0" applyProtection="0">
      <alignment horizontal="left" vertical="center" indent="1"/>
    </xf>
    <xf numFmtId="4" fontId="149" fillId="52" borderId="44" applyNumberFormat="0" applyProtection="0">
      <alignment horizontal="left" vertical="center" indent="1"/>
    </xf>
    <xf numFmtId="4" fontId="150" fillId="50" borderId="42" applyNumberFormat="0" applyProtection="0">
      <alignment horizontal="right" vertical="center"/>
    </xf>
    <xf numFmtId="0" fontId="6" fillId="0" borderId="0">
      <alignment vertical="center"/>
    </xf>
    <xf numFmtId="244" fontId="151" fillId="0" borderId="0" applyFont="0" applyFill="0" applyBorder="0" applyAlignment="0" applyProtection="0"/>
    <xf numFmtId="0" fontId="143" fillId="1" borderId="3" applyNumberFormat="0" applyFont="0" applyAlignment="0">
      <alignment horizontal="center"/>
    </xf>
    <xf numFmtId="3" fontId="50" fillId="0" borderId="0"/>
    <xf numFmtId="0" fontId="152" fillId="0" borderId="0" applyNumberFormat="0" applyFill="0" applyBorder="0" applyAlignment="0">
      <alignment horizontal="center"/>
    </xf>
    <xf numFmtId="0" fontId="15" fillId="0" borderId="0"/>
    <xf numFmtId="171" fontId="153" fillId="0" borderId="0" applyNumberFormat="0" applyBorder="0" applyAlignment="0">
      <alignment horizontal="centerContinuous"/>
    </xf>
    <xf numFmtId="0" fontId="33" fillId="0" borderId="0"/>
    <xf numFmtId="0" fontId="13" fillId="0" borderId="3">
      <alignment horizontal="left" vertical="center"/>
    </xf>
    <xf numFmtId="0" fontId="13" fillId="0" borderId="34" applyNumberFormat="0" applyAlignment="0" applyProtection="0">
      <alignment horizontal="left" vertical="center"/>
    </xf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1" fontId="95" fillId="0" borderId="0" applyFont="0" applyFill="0" applyBorder="0" applyAlignment="0" applyProtection="0"/>
    <xf numFmtId="0" fontId="73" fillId="0" borderId="0"/>
    <xf numFmtId="0" fontId="154" fillId="0" borderId="0"/>
    <xf numFmtId="0" fontId="23" fillId="0" borderId="0"/>
    <xf numFmtId="0" fontId="23" fillId="0" borderId="0"/>
    <xf numFmtId="207" fontId="61" fillId="0" borderId="0" applyFont="0" applyFill="0" applyBorder="0" applyAlignment="0" applyProtection="0"/>
    <xf numFmtId="0" fontId="6" fillId="0" borderId="0"/>
    <xf numFmtId="167" fontId="61" fillId="0" borderId="0" applyFont="0" applyFill="0" applyBorder="0" applyAlignment="0" applyProtection="0"/>
    <xf numFmtId="0" fontId="15" fillId="0" borderId="22" applyNumberFormat="0" applyFont="0" applyFill="0" applyAlignment="0" applyProtection="0"/>
    <xf numFmtId="245" fontId="23" fillId="0" borderId="0" applyFont="0" applyFill="0" applyBorder="0" applyAlignment="0" applyProtection="0"/>
    <xf numFmtId="168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61" fillId="0" borderId="0" applyFont="0" applyFill="0" applyBorder="0" applyAlignment="0" applyProtection="0"/>
    <xf numFmtId="0" fontId="33" fillId="0" borderId="0"/>
    <xf numFmtId="245" fontId="23" fillId="0" borderId="0" applyFont="0" applyFill="0" applyBorder="0" applyAlignment="0" applyProtection="0"/>
    <xf numFmtId="0" fontId="16" fillId="0" borderId="0"/>
    <xf numFmtId="167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61" fillId="0" borderId="0" applyFont="0" applyFill="0" applyBorder="0" applyAlignment="0" applyProtection="0"/>
    <xf numFmtId="0" fontId="33" fillId="0" borderId="0"/>
    <xf numFmtId="245" fontId="23" fillId="0" borderId="0" applyFont="0" applyFill="0" applyBorder="0" applyAlignment="0" applyProtection="0"/>
    <xf numFmtId="167" fontId="61" fillId="0" borderId="0" applyFont="0" applyFill="0" applyBorder="0" applyAlignment="0" applyProtection="0"/>
    <xf numFmtId="206" fontId="61" fillId="0" borderId="0" applyFont="0" applyFill="0" applyBorder="0" applyAlignment="0" applyProtection="0"/>
    <xf numFmtId="187" fontId="50" fillId="0" borderId="0" applyFont="0" applyFill="0" applyBorder="0" applyAlignment="0" applyProtection="0"/>
    <xf numFmtId="18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0" fontId="33" fillId="0" borderId="0"/>
    <xf numFmtId="245" fontId="23" fillId="0" borderId="0" applyFont="0" applyFill="0" applyBorder="0" applyAlignment="0" applyProtection="0"/>
    <xf numFmtId="188" fontId="15" fillId="0" borderId="0" applyFont="0" applyFill="0" applyBorder="0" applyAlignment="0" applyProtection="0"/>
    <xf numFmtId="246" fontId="33" fillId="0" borderId="0" applyFont="0" applyFill="0" applyBorder="0" applyAlignment="0" applyProtection="0"/>
    <xf numFmtId="247" fontId="33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14" fontId="155" fillId="0" borderId="0"/>
    <xf numFmtId="0" fontId="156" fillId="0" borderId="0"/>
    <xf numFmtId="0" fontId="134" fillId="0" borderId="0"/>
    <xf numFmtId="0" fontId="134" fillId="0" borderId="0"/>
    <xf numFmtId="40" fontId="157" fillId="0" borderId="0" applyBorder="0">
      <alignment horizontal="right"/>
    </xf>
    <xf numFmtId="0" fontId="158" fillId="0" borderId="0"/>
    <xf numFmtId="186" fontId="23" fillId="0" borderId="2">
      <alignment horizontal="right" vertical="center"/>
    </xf>
    <xf numFmtId="186" fontId="23" fillId="0" borderId="2">
      <alignment horizontal="right" vertical="center"/>
    </xf>
    <xf numFmtId="248" fontId="159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50" fontId="50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186" fontId="23" fillId="0" borderId="2">
      <alignment horizontal="right" vertical="center"/>
    </xf>
    <xf numFmtId="251" fontId="61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51" fontId="61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52" fontId="16" fillId="0" borderId="2">
      <alignment horizontal="right" vertical="center"/>
    </xf>
    <xf numFmtId="253" fontId="16" fillId="0" borderId="2">
      <alignment horizontal="right" vertical="center"/>
    </xf>
    <xf numFmtId="249" fontId="84" fillId="0" borderId="2">
      <alignment horizontal="right" vertical="center"/>
    </xf>
    <xf numFmtId="253" fontId="16" fillId="0" borderId="2">
      <alignment horizontal="right" vertical="center"/>
    </xf>
    <xf numFmtId="252" fontId="16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54" fontId="95" fillId="0" borderId="2">
      <alignment horizontal="right" vertical="center"/>
    </xf>
    <xf numFmtId="254" fontId="95" fillId="0" borderId="2">
      <alignment horizontal="right" vertical="center"/>
    </xf>
    <xf numFmtId="249" fontId="84" fillId="0" borderId="2">
      <alignment horizontal="right" vertical="center"/>
    </xf>
    <xf numFmtId="252" fontId="16" fillId="0" borderId="2">
      <alignment horizontal="right" vertical="center"/>
    </xf>
    <xf numFmtId="252" fontId="16" fillId="0" borderId="2">
      <alignment horizontal="right" vertical="center"/>
    </xf>
    <xf numFmtId="254" fontId="95" fillId="0" borderId="2">
      <alignment horizontal="right" vertical="center"/>
    </xf>
    <xf numFmtId="186" fontId="23" fillId="0" borderId="2">
      <alignment horizontal="right" vertical="center"/>
    </xf>
    <xf numFmtId="254" fontId="95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53" fontId="15" fillId="0" borderId="2">
      <alignment horizontal="right" vertical="center"/>
    </xf>
    <xf numFmtId="252" fontId="16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1" fontId="61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56" fontId="160" fillId="26" borderId="45" applyFont="0" applyFill="0" applyBorder="0"/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56" fontId="160" fillId="26" borderId="45" applyFont="0" applyFill="0" applyBorder="0"/>
    <xf numFmtId="252" fontId="16" fillId="0" borderId="2">
      <alignment horizontal="right" vertical="center"/>
    </xf>
    <xf numFmtId="253" fontId="16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1" fontId="61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5" fontId="15" fillId="0" borderId="2">
      <alignment horizontal="right" vertical="center"/>
    </xf>
    <xf numFmtId="253" fontId="16" fillId="0" borderId="2">
      <alignment horizontal="right" vertical="center"/>
    </xf>
    <xf numFmtId="186" fontId="23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178" fontId="16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49" fontId="84" fillId="0" borderId="2">
      <alignment horizontal="right" vertical="center"/>
    </xf>
    <xf numFmtId="186" fontId="23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51" fontId="61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52" fontId="16" fillId="0" borderId="2">
      <alignment horizontal="right" vertical="center"/>
    </xf>
    <xf numFmtId="252" fontId="16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57" fontId="84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249" fontId="84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186" fontId="23" fillId="0" borderId="2">
      <alignment horizontal="right" vertical="center"/>
    </xf>
    <xf numFmtId="256" fontId="160" fillId="26" borderId="45" applyFont="0" applyFill="0" applyBorder="0"/>
    <xf numFmtId="240" fontId="16" fillId="0" borderId="2">
      <alignment horizontal="right" vertical="center"/>
    </xf>
    <xf numFmtId="240" fontId="16" fillId="0" borderId="2">
      <alignment horizontal="right" vertical="center"/>
    </xf>
    <xf numFmtId="240" fontId="16" fillId="0" borderId="2">
      <alignment horizontal="right" vertical="center"/>
    </xf>
    <xf numFmtId="248" fontId="159" fillId="0" borderId="2">
      <alignment horizontal="right" vertical="center"/>
    </xf>
    <xf numFmtId="186" fontId="23" fillId="0" borderId="2">
      <alignment horizontal="right" vertical="center"/>
    </xf>
    <xf numFmtId="178" fontId="16" fillId="0" borderId="2">
      <alignment horizontal="right" vertical="center"/>
    </xf>
    <xf numFmtId="43" fontId="50" fillId="26" borderId="45" applyFont="0" applyFill="0" applyBorder="0"/>
    <xf numFmtId="256" fontId="160" fillId="26" borderId="45" applyFont="0" applyFill="0" applyBorder="0"/>
    <xf numFmtId="194" fontId="15" fillId="26" borderId="45" applyFont="0" applyFill="0" applyBorder="0"/>
    <xf numFmtId="256" fontId="160" fillId="26" borderId="45" applyFont="0" applyFill="0" applyBorder="0"/>
    <xf numFmtId="258" fontId="161" fillId="0" borderId="2">
      <alignment horizontal="right" vertical="center"/>
    </xf>
    <xf numFmtId="49" fontId="66" fillId="0" borderId="0" applyFill="0" applyBorder="0" applyAlignment="0"/>
    <xf numFmtId="259" fontId="15" fillId="0" borderId="0" applyFill="0" applyBorder="0" applyAlignment="0"/>
    <xf numFmtId="184" fontId="15" fillId="0" borderId="0" applyFill="0" applyBorder="0" applyAlignment="0"/>
    <xf numFmtId="187" fontId="23" fillId="0" borderId="2">
      <alignment horizontal="center"/>
    </xf>
    <xf numFmtId="187" fontId="23" fillId="0" borderId="2">
      <alignment horizontal="center"/>
    </xf>
    <xf numFmtId="260" fontId="162" fillId="0" borderId="0" applyNumberFormat="0" applyFont="0" applyFill="0" applyBorder="0" applyAlignment="0">
      <alignment horizontal="centerContinuous"/>
    </xf>
    <xf numFmtId="0" fontId="16" fillId="0" borderId="46"/>
    <xf numFmtId="0" fontId="2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95" fillId="0" borderId="7" applyNumberFormat="0" applyBorder="0" applyAlignment="0"/>
    <xf numFmtId="0" fontId="163" fillId="0" borderId="40" applyNumberFormat="0" applyBorder="0" applyAlignment="0">
      <alignment horizontal="center"/>
    </xf>
    <xf numFmtId="3" fontId="164" fillId="0" borderId="9" applyNumberFormat="0" applyBorder="0" applyAlignment="0"/>
    <xf numFmtId="0" fontId="165" fillId="0" borderId="7">
      <alignment horizontal="center" vertical="center" wrapText="1"/>
    </xf>
    <xf numFmtId="0" fontId="49" fillId="0" borderId="0" applyNumberFormat="0" applyFill="0" applyBorder="0" applyAlignment="0" applyProtection="0"/>
    <xf numFmtId="0" fontId="166" fillId="0" borderId="0">
      <alignment horizontal="center"/>
    </xf>
    <xf numFmtId="40" fontId="4" fillId="0" borderId="0"/>
    <xf numFmtId="0" fontId="167" fillId="46" borderId="24" applyNumberFormat="0" applyAlignment="0" applyProtection="0"/>
    <xf numFmtId="3" fontId="168" fillId="0" borderId="0" applyNumberFormat="0" applyFill="0" applyBorder="0" applyAlignment="0" applyProtection="0">
      <alignment horizontal="center" wrapText="1"/>
    </xf>
    <xf numFmtId="0" fontId="169" fillId="0" borderId="4" applyBorder="0" applyAlignment="0">
      <alignment horizontal="center" vertical="center"/>
    </xf>
    <xf numFmtId="0" fontId="170" fillId="0" borderId="0" applyNumberFormat="0" applyFill="0" applyBorder="0" applyAlignment="0" applyProtection="0">
      <alignment horizontal="centerContinuous"/>
    </xf>
    <xf numFmtId="0" fontId="119" fillId="0" borderId="47" applyNumberFormat="0" applyFill="0" applyBorder="0" applyAlignment="0" applyProtection="0">
      <alignment horizontal="center" vertical="center" wrapText="1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1" fillId="0" borderId="48" applyNumberFormat="0" applyFill="0" applyAlignment="0" applyProtection="0"/>
    <xf numFmtId="3" fontId="44" fillId="0" borderId="5" applyNumberFormat="0" applyAlignment="0">
      <alignment horizontal="center" vertical="center"/>
    </xf>
    <xf numFmtId="3" fontId="45" fillId="0" borderId="7" applyNumberFormat="0" applyAlignment="0">
      <alignment horizontal="left" wrapText="1"/>
    </xf>
    <xf numFmtId="0" fontId="172" fillId="0" borderId="49" applyNumberFormat="0" applyBorder="0" applyAlignment="0">
      <alignment vertical="center"/>
    </xf>
    <xf numFmtId="0" fontId="173" fillId="30" borderId="0" applyNumberFormat="0" applyBorder="0" applyAlignment="0" applyProtection="0"/>
    <xf numFmtId="0" fontId="15" fillId="0" borderId="22" applyNumberFormat="0" applyFont="0" applyFill="0" applyAlignment="0" applyProtection="0"/>
    <xf numFmtId="0" fontId="15" fillId="0" borderId="22" applyNumberFormat="0" applyFont="0" applyFill="0" applyAlignment="0" applyProtection="0"/>
    <xf numFmtId="0" fontId="16" fillId="0" borderId="50" applyNumberFormat="0" applyFill="0" applyAlignment="0" applyProtection="0"/>
    <xf numFmtId="0" fontId="233" fillId="0" borderId="19" applyNumberFormat="0" applyFill="0" applyAlignment="0" applyProtection="0"/>
    <xf numFmtId="0" fontId="16" fillId="0" borderId="50" applyNumberFormat="0" applyFill="0" applyAlignment="0" applyProtection="0"/>
    <xf numFmtId="0" fontId="16" fillId="0" borderId="0" applyNumberFormat="0" applyFill="0" applyBorder="0" applyAlignment="0" applyProtection="0">
      <alignment vertical="center"/>
    </xf>
    <xf numFmtId="0" fontId="183" fillId="0" borderId="0" applyNumberFormat="0" applyFill="0" applyBorder="0" applyAlignment="0" applyProtection="0">
      <alignment vertical="center"/>
    </xf>
    <xf numFmtId="0" fontId="174" fillId="0" borderId="51" applyNumberFormat="0" applyAlignment="0">
      <alignment horizontal="center"/>
    </xf>
    <xf numFmtId="0" fontId="175" fillId="55" borderId="0" applyNumberFormat="0" applyBorder="0" applyAlignment="0" applyProtection="0"/>
    <xf numFmtId="0" fontId="176" fillId="0" borderId="52">
      <alignment horizontal="center"/>
    </xf>
    <xf numFmtId="41" fontId="15" fillId="0" borderId="0" applyFont="0" applyFill="0" applyBorder="0" applyAlignment="0" applyProtection="0"/>
    <xf numFmtId="261" fontId="15" fillId="0" borderId="0" applyFont="0" applyFill="0" applyBorder="0" applyAlignment="0" applyProtection="0"/>
    <xf numFmtId="0" fontId="64" fillId="0" borderId="0"/>
    <xf numFmtId="177" fontId="127" fillId="0" borderId="0" applyFont="0" applyFill="0" applyBorder="0" applyAlignment="0" applyProtection="0"/>
    <xf numFmtId="41" fontId="16" fillId="0" borderId="0" applyFont="0" applyFill="0" applyBorder="0" applyAlignment="0" applyProtection="0"/>
    <xf numFmtId="262" fontId="124" fillId="0" borderId="0" applyFon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3" fillId="0" borderId="53">
      <alignment horizontal="center"/>
    </xf>
    <xf numFmtId="184" fontId="23" fillId="0" borderId="0"/>
    <xf numFmtId="184" fontId="23" fillId="0" borderId="0"/>
    <xf numFmtId="185" fontId="23" fillId="0" borderId="1"/>
    <xf numFmtId="185" fontId="23" fillId="0" borderId="1"/>
    <xf numFmtId="0" fontId="23" fillId="0" borderId="7">
      <alignment horizontal="left" vertical="center" wrapText="1" indent="1"/>
    </xf>
    <xf numFmtId="3" fontId="16" fillId="60" borderId="33">
      <alignment horizontal="right" vertical="top" wrapText="1"/>
    </xf>
    <xf numFmtId="0" fontId="179" fillId="0" borderId="0"/>
    <xf numFmtId="3" fontId="23" fillId="0" borderId="0" applyNumberFormat="0" applyBorder="0" applyAlignment="0" applyProtection="0">
      <alignment horizontal="centerContinuous"/>
      <protection locked="0"/>
    </xf>
    <xf numFmtId="3" fontId="180" fillId="0" borderId="0">
      <protection locked="0"/>
    </xf>
    <xf numFmtId="0" fontId="179" fillId="0" borderId="0"/>
    <xf numFmtId="0" fontId="181" fillId="0" borderId="54" applyFill="0" applyBorder="0" applyAlignment="0">
      <alignment horizontal="center"/>
    </xf>
    <xf numFmtId="164" fontId="182" fillId="71" borderId="4">
      <alignment vertical="top"/>
    </xf>
    <xf numFmtId="0" fontId="183" fillId="72" borderId="1">
      <alignment horizontal="left" vertical="center"/>
    </xf>
    <xf numFmtId="165" fontId="184" fillId="73" borderId="4"/>
    <xf numFmtId="164" fontId="24" fillId="0" borderId="4">
      <alignment horizontal="left" vertical="top"/>
    </xf>
    <xf numFmtId="177" fontId="43" fillId="0" borderId="4">
      <alignment horizontal="left" vertical="top"/>
    </xf>
    <xf numFmtId="0" fontId="185" fillId="74" borderId="0">
      <alignment horizontal="left" vertical="center"/>
    </xf>
    <xf numFmtId="164" fontId="25" fillId="0" borderId="5">
      <alignment horizontal="left" vertical="top"/>
    </xf>
    <xf numFmtId="0" fontId="186" fillId="0" borderId="5">
      <alignment horizontal="left" vertical="center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/>
    <xf numFmtId="263" fontId="52" fillId="0" borderId="0" applyFont="0" applyFill="0" applyBorder="0" applyAlignment="0" applyProtection="0"/>
    <xf numFmtId="264" fontId="93" fillId="0" borderId="0" applyFont="0" applyFill="0" applyBorder="0" applyAlignment="0" applyProtection="0"/>
    <xf numFmtId="167" fontId="108" fillId="0" borderId="0" applyFont="0" applyFill="0" applyBorder="0" applyAlignment="0" applyProtection="0"/>
    <xf numFmtId="169" fontId="108" fillId="0" borderId="0" applyFont="0" applyFill="0" applyBorder="0" applyAlignment="0" applyProtection="0"/>
    <xf numFmtId="0" fontId="234" fillId="0" borderId="0" applyNumberFormat="0" applyFill="0" applyBorder="0" applyAlignment="0" applyProtection="0"/>
    <xf numFmtId="0" fontId="187" fillId="0" borderId="0" applyNumberFormat="0" applyFont="0" applyFill="0" applyBorder="0" applyProtection="0">
      <alignment horizontal="center" vertical="center" wrapText="1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88" fillId="29" borderId="0" applyNumberFormat="0" applyBorder="0" applyAlignment="0" applyProtection="0"/>
    <xf numFmtId="0" fontId="46" fillId="0" borderId="0" applyNumberFormat="0" applyFill="0" applyBorder="0" applyAlignment="0" applyProtection="0"/>
    <xf numFmtId="0" fontId="84" fillId="0" borderId="55" applyFont="0" applyBorder="0" applyAlignment="0">
      <alignment horizontal="center"/>
    </xf>
    <xf numFmtId="41" fontId="16" fillId="0" borderId="0" applyFont="0" applyFill="0" applyBorder="0" applyAlignment="0" applyProtection="0"/>
    <xf numFmtId="179" fontId="189" fillId="0" borderId="0" applyFont="0" applyFill="0" applyBorder="0" applyAlignment="0" applyProtection="0"/>
    <xf numFmtId="180" fontId="189" fillId="0" borderId="0" applyFont="0" applyFill="0" applyBorder="0" applyAlignment="0" applyProtection="0"/>
    <xf numFmtId="0" fontId="189" fillId="0" borderId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6" fillId="0" borderId="0">
      <alignment vertical="center"/>
    </xf>
    <xf numFmtId="40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9" fontId="190" fillId="0" borderId="0" applyBorder="0" applyAlignment="0" applyProtection="0"/>
    <xf numFmtId="0" fontId="28" fillId="0" borderId="0"/>
    <xf numFmtId="0" fontId="191" fillId="0" borderId="21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179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68" fillId="0" borderId="0"/>
    <xf numFmtId="0" fontId="192" fillId="0" borderId="0"/>
    <xf numFmtId="0" fontId="14" fillId="0" borderId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15" fillId="0" borderId="0" applyFont="0" applyFill="0" applyBorder="0" applyAlignment="0" applyProtection="0"/>
    <xf numFmtId="38" fontId="193" fillId="0" borderId="0" applyFont="0" applyFill="0" applyBorder="0" applyAlignment="0" applyProtection="0"/>
    <xf numFmtId="0" fontId="15" fillId="0" borderId="0"/>
    <xf numFmtId="179" fontId="29" fillId="0" borderId="0" applyFont="0" applyFill="0" applyBorder="0" applyAlignment="0" applyProtection="0"/>
    <xf numFmtId="178" fontId="30" fillId="0" borderId="0" applyFont="0" applyFill="0" applyBorder="0" applyAlignment="0" applyProtection="0"/>
    <xf numFmtId="180" fontId="29" fillId="0" borderId="0" applyFont="0" applyFill="0" applyBorder="0" applyAlignment="0" applyProtection="0"/>
    <xf numFmtId="16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237" fontId="124" fillId="0" borderId="2">
      <alignment horizontal="center"/>
    </xf>
    <xf numFmtId="0" fontId="6" fillId="0" borderId="0"/>
    <xf numFmtId="0" fontId="20" fillId="0" borderId="0"/>
    <xf numFmtId="0" fontId="20" fillId="0" borderId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</cellStyleXfs>
  <cellXfs count="520">
    <xf numFmtId="0" fontId="0" fillId="0" borderId="0" xfId="0"/>
    <xf numFmtId="170" fontId="3" fillId="0" borderId="0" xfId="1" applyFont="1" applyFill="1"/>
    <xf numFmtId="0" fontId="3" fillId="0" borderId="0" xfId="3" applyFont="1"/>
    <xf numFmtId="0" fontId="11" fillId="0" borderId="0" xfId="3" applyFont="1"/>
    <xf numFmtId="0" fontId="6" fillId="0" borderId="0" xfId="6" applyAlignment="1">
      <alignment vertical="center"/>
    </xf>
    <xf numFmtId="0" fontId="35" fillId="0" borderId="0" xfId="6" applyFont="1" applyAlignment="1">
      <alignment horizontal="center" vertical="center"/>
    </xf>
    <xf numFmtId="0" fontId="35" fillId="0" borderId="0" xfId="6" applyFont="1" applyAlignment="1">
      <alignment vertical="center"/>
    </xf>
    <xf numFmtId="0" fontId="35" fillId="0" borderId="0" xfId="6" applyFont="1" applyAlignment="1">
      <alignment vertical="center" wrapText="1"/>
    </xf>
    <xf numFmtId="0" fontId="35" fillId="0" borderId="10" xfId="6" applyFont="1" applyBorder="1" applyAlignment="1">
      <alignment horizontal="center" vertical="center"/>
    </xf>
    <xf numFmtId="0" fontId="36" fillId="0" borderId="10" xfId="6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37" fillId="0" borderId="7" xfId="6" applyFont="1" applyBorder="1" applyAlignment="1">
      <alignment horizontal="center" vertical="center" wrapText="1"/>
    </xf>
    <xf numFmtId="0" fontId="211" fillId="0" borderId="0" xfId="6" applyFont="1" applyAlignment="1">
      <alignment vertical="center" wrapText="1"/>
    </xf>
    <xf numFmtId="0" fontId="211" fillId="0" borderId="0" xfId="6" applyFont="1" applyAlignment="1">
      <alignment vertical="center"/>
    </xf>
    <xf numFmtId="0" fontId="212" fillId="0" borderId="10" xfId="6" applyFont="1" applyBorder="1" applyAlignment="1">
      <alignment horizontal="center" vertical="center"/>
    </xf>
    <xf numFmtId="0" fontId="37" fillId="2" borderId="7" xfId="6" applyFont="1" applyFill="1" applyBorder="1" applyAlignment="1">
      <alignment horizontal="justify" vertical="center" wrapText="1"/>
    </xf>
    <xf numFmtId="0" fontId="37" fillId="2" borderId="7" xfId="6" applyFont="1" applyFill="1" applyBorder="1" applyAlignment="1">
      <alignment horizontal="center" vertical="center" wrapText="1"/>
    </xf>
    <xf numFmtId="0" fontId="12" fillId="2" borderId="7" xfId="6" quotePrefix="1" applyFont="1" applyFill="1" applyBorder="1" applyAlignment="1">
      <alignment horizontal="justify" vertical="center" wrapText="1"/>
    </xf>
    <xf numFmtId="0" fontId="12" fillId="2" borderId="7" xfId="6" applyFont="1" applyFill="1" applyBorder="1" applyAlignment="1">
      <alignment horizontal="center" vertical="center" wrapText="1"/>
    </xf>
    <xf numFmtId="0" fontId="12" fillId="0" borderId="7" xfId="1422" applyFont="1" applyBorder="1" applyAlignment="1">
      <alignment horizontal="center" vertical="center" wrapText="1"/>
    </xf>
    <xf numFmtId="0" fontId="38" fillId="0" borderId="7" xfId="2127" applyFont="1" applyBorder="1" applyAlignment="1">
      <alignment vertical="center" wrapText="1"/>
    </xf>
    <xf numFmtId="0" fontId="12" fillId="0" borderId="7" xfId="2127" applyFont="1" applyBorder="1" applyAlignment="1">
      <alignment vertical="center" wrapText="1"/>
    </xf>
    <xf numFmtId="0" fontId="12" fillId="2" borderId="7" xfId="1456" applyFont="1" applyFill="1" applyBorder="1" applyAlignment="1">
      <alignment horizontal="center" vertical="center" wrapText="1"/>
    </xf>
    <xf numFmtId="0" fontId="12" fillId="2" borderId="7" xfId="1456" applyFont="1" applyFill="1" applyBorder="1" applyAlignment="1">
      <alignment horizontal="justify" vertical="center" wrapText="1"/>
    </xf>
    <xf numFmtId="0" fontId="12" fillId="2" borderId="7" xfId="1456" quotePrefix="1" applyFont="1" applyFill="1" applyBorder="1" applyAlignment="1">
      <alignment horizontal="justify" vertical="center" wrapText="1"/>
    </xf>
    <xf numFmtId="0" fontId="37" fillId="2" borderId="7" xfId="6" quotePrefix="1" applyFont="1" applyFill="1" applyBorder="1" applyAlignment="1">
      <alignment horizontal="justify" vertical="center" wrapText="1"/>
    </xf>
    <xf numFmtId="0" fontId="37" fillId="2" borderId="7" xfId="6" quotePrefix="1" applyFont="1" applyFill="1" applyBorder="1" applyAlignment="1">
      <alignment horizontal="center" vertical="center" wrapText="1"/>
    </xf>
    <xf numFmtId="0" fontId="12" fillId="2" borderId="7" xfId="6" quotePrefix="1" applyFont="1" applyFill="1" applyBorder="1" applyAlignment="1">
      <alignment horizontal="center" vertical="center" wrapText="1"/>
    </xf>
    <xf numFmtId="0" fontId="12" fillId="0" borderId="0" xfId="2136" applyFont="1" applyAlignment="1">
      <alignment vertical="center"/>
    </xf>
    <xf numFmtId="0" fontId="12" fillId="0" borderId="0" xfId="2136" applyFont="1" applyAlignment="1">
      <alignment horizontal="center" vertical="center"/>
    </xf>
    <xf numFmtId="0" fontId="12" fillId="0" borderId="0" xfId="2136" applyFont="1" applyAlignment="1">
      <alignment horizontal="right" vertical="center"/>
    </xf>
    <xf numFmtId="172" fontId="37" fillId="2" borderId="7" xfId="4" quotePrefix="1" applyNumberFormat="1" applyFont="1" applyFill="1" applyBorder="1" applyAlignment="1">
      <alignment horizontal="center" vertical="center" wrapText="1"/>
    </xf>
    <xf numFmtId="172" fontId="12" fillId="2" borderId="7" xfId="4" applyNumberFormat="1" applyFont="1" applyFill="1" applyBorder="1" applyAlignment="1">
      <alignment horizontal="right" vertical="center" wrapText="1"/>
    </xf>
    <xf numFmtId="0" fontId="6" fillId="0" borderId="10" xfId="2137" applyBorder="1" applyAlignment="1">
      <alignment horizontal="center" vertical="center"/>
    </xf>
    <xf numFmtId="0" fontId="5" fillId="0" borderId="8" xfId="2137" applyFont="1" applyBorder="1" applyAlignment="1">
      <alignment horizontal="center" vertical="center"/>
    </xf>
    <xf numFmtId="0" fontId="38" fillId="0" borderId="10" xfId="2137" applyFont="1" applyBorder="1" applyAlignment="1">
      <alignment horizontal="center" vertical="center"/>
    </xf>
    <xf numFmtId="0" fontId="12" fillId="0" borderId="0" xfId="2137" applyFont="1" applyAlignment="1">
      <alignment horizontal="justify" vertical="center"/>
    </xf>
    <xf numFmtId="0" fontId="5" fillId="0" borderId="7" xfId="2137" applyFont="1" applyBorder="1" applyAlignment="1">
      <alignment horizontal="center" vertical="center" wrapText="1"/>
    </xf>
    <xf numFmtId="0" fontId="5" fillId="0" borderId="7" xfId="2137" applyFont="1" applyBorder="1" applyAlignment="1">
      <alignment vertical="center" wrapText="1"/>
    </xf>
    <xf numFmtId="0" fontId="5" fillId="2" borderId="7" xfId="2137" applyFont="1" applyFill="1" applyBorder="1" applyAlignment="1">
      <alignment vertical="center" wrapText="1"/>
    </xf>
    <xf numFmtId="0" fontId="5" fillId="2" borderId="7" xfId="2137" applyFont="1" applyFill="1" applyBorder="1" applyAlignment="1">
      <alignment horizontal="center" vertical="center" wrapText="1"/>
    </xf>
    <xf numFmtId="0" fontId="37" fillId="0" borderId="7" xfId="1456" applyFont="1" applyBorder="1" applyAlignment="1">
      <alignment horizontal="center" vertical="center" wrapText="1"/>
    </xf>
    <xf numFmtId="0" fontId="12" fillId="0" borderId="7" xfId="1456" applyFont="1" applyBorder="1" applyAlignment="1">
      <alignment horizontal="center" vertical="center" wrapText="1"/>
    </xf>
    <xf numFmtId="0" fontId="12" fillId="0" borderId="7" xfId="1456" applyFont="1" applyBorder="1" applyAlignment="1">
      <alignment horizontal="right" vertical="center"/>
    </xf>
    <xf numFmtId="176" fontId="12" fillId="0" borderId="7" xfId="1456" applyNumberFormat="1" applyFont="1" applyBorder="1" applyAlignment="1">
      <alignment horizontal="right" vertical="center"/>
    </xf>
    <xf numFmtId="3" fontId="12" fillId="0" borderId="7" xfId="1456" applyNumberFormat="1" applyFont="1" applyBorder="1" applyAlignment="1">
      <alignment horizontal="right" vertical="center"/>
    </xf>
    <xf numFmtId="0" fontId="12" fillId="0" borderId="7" xfId="1519" applyFont="1" applyBorder="1" applyAlignment="1">
      <alignment horizontal="center" vertical="center" wrapText="1"/>
    </xf>
    <xf numFmtId="265" fontId="12" fillId="0" borderId="7" xfId="1145" applyNumberFormat="1" applyFont="1" applyBorder="1" applyAlignment="1">
      <alignment horizontal="right" vertical="center"/>
    </xf>
    <xf numFmtId="171" fontId="12" fillId="0" borderId="7" xfId="1145" applyNumberFormat="1" applyFont="1" applyBorder="1" applyAlignment="1">
      <alignment horizontal="right" vertical="center"/>
    </xf>
    <xf numFmtId="0" fontId="37" fillId="0" borderId="7" xfId="1456" applyFont="1" applyBorder="1" applyAlignment="1">
      <alignment horizontal="right" vertical="center"/>
    </xf>
    <xf numFmtId="0" fontId="12" fillId="0" borderId="8" xfId="1456" applyFont="1" applyBorder="1" applyAlignment="1">
      <alignment vertical="center"/>
    </xf>
    <xf numFmtId="0" fontId="12" fillId="0" borderId="8" xfId="1456" applyFont="1" applyBorder="1" applyAlignment="1">
      <alignment vertical="center" wrapText="1"/>
    </xf>
    <xf numFmtId="171" fontId="4" fillId="0" borderId="7" xfId="4" applyNumberFormat="1" applyFont="1" applyBorder="1" applyAlignment="1">
      <alignment horizontal="center" vertical="center" wrapText="1"/>
    </xf>
    <xf numFmtId="171" fontId="4" fillId="0" borderId="7" xfId="4" applyNumberFormat="1" applyFont="1" applyBorder="1" applyAlignment="1">
      <alignment vertical="center" wrapText="1"/>
    </xf>
    <xf numFmtId="0" fontId="12" fillId="0" borderId="8" xfId="1456" applyFont="1" applyBorder="1" applyAlignment="1">
      <alignment horizontal="center" vertical="center" wrapText="1"/>
    </xf>
    <xf numFmtId="0" fontId="9" fillId="0" borderId="0" xfId="3" applyFont="1"/>
    <xf numFmtId="0" fontId="12" fillId="2" borderId="1" xfId="0" applyFont="1" applyFill="1" applyBorder="1" applyAlignment="1">
      <alignment vertical="center" wrapText="1"/>
    </xf>
    <xf numFmtId="0" fontId="12" fillId="2" borderId="1" xfId="7" quotePrefix="1" applyFont="1" applyFill="1" applyBorder="1" applyAlignment="1">
      <alignment vertical="center" wrapText="1"/>
    </xf>
    <xf numFmtId="0" fontId="12" fillId="2" borderId="1" xfId="6" applyFont="1" applyFill="1" applyBorder="1" applyAlignment="1">
      <alignment horizontal="center" vertical="center"/>
    </xf>
    <xf numFmtId="0" fontId="238" fillId="0" borderId="1" xfId="3" applyFont="1" applyBorder="1" applyAlignment="1">
      <alignment horizontal="center" vertical="center" wrapText="1"/>
    </xf>
    <xf numFmtId="0" fontId="238" fillId="0" borderId="1" xfId="6" applyFont="1" applyBorder="1" applyAlignment="1">
      <alignment horizontal="center" vertical="center" wrapText="1"/>
    </xf>
    <xf numFmtId="0" fontId="238" fillId="0" borderId="1" xfId="6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238" fillId="0" borderId="0" xfId="0" applyFont="1"/>
    <xf numFmtId="0" fontId="6" fillId="0" borderId="0" xfId="2136"/>
    <xf numFmtId="0" fontId="238" fillId="0" borderId="1" xfId="0" applyFont="1" applyBorder="1"/>
    <xf numFmtId="0" fontId="6" fillId="0" borderId="0" xfId="2127"/>
    <xf numFmtId="0" fontId="6" fillId="0" borderId="0" xfId="2137"/>
    <xf numFmtId="0" fontId="4" fillId="0" borderId="56" xfId="3" applyFont="1" applyBorder="1" applyAlignment="1">
      <alignment horizontal="center" vertical="center" wrapText="1"/>
    </xf>
    <xf numFmtId="0" fontId="238" fillId="0" borderId="1" xfId="3" applyFont="1" applyBorder="1" applyAlignment="1">
      <alignment horizontal="justify" vertical="center" wrapText="1"/>
    </xf>
    <xf numFmtId="0" fontId="238" fillId="0" borderId="1" xfId="3" applyFont="1" applyBorder="1" applyAlignment="1">
      <alignment horizontal="right" vertical="center" wrapText="1"/>
    </xf>
    <xf numFmtId="171" fontId="238" fillId="0" borderId="1" xfId="1" applyNumberFormat="1" applyFont="1" applyFill="1" applyBorder="1" applyAlignment="1">
      <alignment horizontal="right" vertical="center" wrapText="1"/>
    </xf>
    <xf numFmtId="0" fontId="238" fillId="0" borderId="1" xfId="3" quotePrefix="1" applyFont="1" applyBorder="1" applyAlignment="1">
      <alignment horizontal="justify" vertical="center" wrapText="1"/>
    </xf>
    <xf numFmtId="0" fontId="238" fillId="0" borderId="1" xfId="0" applyFont="1" applyBorder="1" applyAlignment="1">
      <alignment horizontal="left" vertical="center" wrapText="1"/>
    </xf>
    <xf numFmtId="168" fontId="238" fillId="0" borderId="1" xfId="2" applyFont="1" applyFill="1" applyBorder="1" applyAlignment="1">
      <alignment horizontal="right" vertical="center"/>
    </xf>
    <xf numFmtId="168" fontId="238" fillId="0" borderId="1" xfId="2" applyFont="1" applyFill="1" applyBorder="1" applyAlignment="1">
      <alignment horizontal="right" vertical="center" wrapText="1"/>
    </xf>
    <xf numFmtId="0" fontId="238" fillId="2" borderId="1" xfId="0" applyFont="1" applyFill="1" applyBorder="1" applyAlignment="1">
      <alignment horizontal="center" vertical="center" wrapText="1"/>
    </xf>
    <xf numFmtId="0" fontId="238" fillId="0" borderId="1" xfId="6" applyFont="1" applyBorder="1" applyAlignment="1">
      <alignment horizontal="right" vertical="center" wrapText="1"/>
    </xf>
    <xf numFmtId="0" fontId="238" fillId="0" borderId="1" xfId="6" applyFont="1" applyBorder="1" applyAlignment="1">
      <alignment horizontal="right" vertical="center"/>
    </xf>
    <xf numFmtId="171" fontId="5" fillId="0" borderId="7" xfId="4" applyNumberFormat="1" applyFont="1" applyBorder="1" applyAlignment="1">
      <alignment horizontal="center" vertical="center" wrapText="1"/>
    </xf>
    <xf numFmtId="171" fontId="5" fillId="0" borderId="7" xfId="4" applyNumberFormat="1" applyFont="1" applyBorder="1" applyAlignment="1">
      <alignment vertical="center" wrapText="1"/>
    </xf>
    <xf numFmtId="0" fontId="6" fillId="0" borderId="8" xfId="1456" applyFont="1" applyBorder="1" applyAlignment="1">
      <alignment vertical="center"/>
    </xf>
    <xf numFmtId="0" fontId="6" fillId="0" borderId="0" xfId="2138"/>
    <xf numFmtId="171" fontId="196" fillId="0" borderId="0" xfId="4" applyNumberFormat="1" applyFont="1" applyFill="1" applyBorder="1"/>
    <xf numFmtId="0" fontId="196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241" fillId="0" borderId="0" xfId="0" applyFont="1" applyAlignment="1">
      <alignment horizontal="center"/>
    </xf>
    <xf numFmtId="0" fontId="6" fillId="0" borderId="0" xfId="0" applyFont="1"/>
    <xf numFmtId="171" fontId="6" fillId="0" borderId="0" xfId="4" applyNumberFormat="1" applyFont="1" applyFill="1" applyBorder="1"/>
    <xf numFmtId="0" fontId="37" fillId="0" borderId="4" xfId="0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0" fontId="37" fillId="2" borderId="2" xfId="0" quotePrefix="1" applyFont="1" applyFill="1" applyBorder="1" applyAlignment="1">
      <alignment horizontal="center" vertical="center" wrapText="1"/>
    </xf>
    <xf numFmtId="0" fontId="37" fillId="2" borderId="1" xfId="0" quotePrefix="1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37" fillId="0" borderId="40" xfId="0" applyFont="1" applyBorder="1" applyAlignment="1">
      <alignment horizontal="center" vertical="center" wrapText="1"/>
    </xf>
    <xf numFmtId="49" fontId="37" fillId="0" borderId="40" xfId="0" applyNumberFormat="1" applyFont="1" applyBorder="1" applyAlignment="1">
      <alignment vertical="center" wrapText="1"/>
    </xf>
    <xf numFmtId="0" fontId="12" fillId="0" borderId="40" xfId="0" applyFont="1" applyBorder="1" applyAlignment="1">
      <alignment horizontal="center" vertical="center" wrapText="1"/>
    </xf>
    <xf numFmtId="171" fontId="12" fillId="0" borderId="40" xfId="4" applyNumberFormat="1" applyFont="1" applyFill="1" applyBorder="1" applyAlignment="1">
      <alignment vertical="center" wrapText="1"/>
    </xf>
    <xf numFmtId="171" fontId="242" fillId="0" borderId="57" xfId="0" applyNumberFormat="1" applyFont="1" applyBorder="1" applyAlignment="1">
      <alignment vertical="center" wrapText="1"/>
    </xf>
    <xf numFmtId="171" fontId="242" fillId="2" borderId="57" xfId="0" applyNumberFormat="1" applyFont="1" applyFill="1" applyBorder="1" applyAlignment="1">
      <alignment vertical="center" wrapText="1"/>
    </xf>
    <xf numFmtId="171" fontId="243" fillId="0" borderId="57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49" fontId="37" fillId="0" borderId="7" xfId="1456" applyNumberFormat="1" applyFont="1" applyBorder="1" applyAlignment="1">
      <alignment vertical="center" wrapText="1"/>
    </xf>
    <xf numFmtId="171" fontId="37" fillId="2" borderId="7" xfId="4" applyNumberFormat="1" applyFont="1" applyFill="1" applyBorder="1" applyAlignment="1">
      <alignment horizontal="center" vertical="center" wrapText="1"/>
    </xf>
    <xf numFmtId="171" fontId="243" fillId="0" borderId="58" xfId="0" applyNumberFormat="1" applyFont="1" applyBorder="1" applyAlignment="1">
      <alignment horizontal="right" vertical="center" wrapText="1"/>
    </xf>
    <xf numFmtId="171" fontId="243" fillId="2" borderId="58" xfId="0" applyNumberFormat="1" applyFont="1" applyFill="1" applyBorder="1" applyAlignment="1">
      <alignment horizontal="right" vertical="center" wrapText="1"/>
    </xf>
    <xf numFmtId="0" fontId="244" fillId="56" borderId="0" xfId="1456" applyFont="1" applyFill="1" applyAlignment="1">
      <alignment vertical="center"/>
    </xf>
    <xf numFmtId="49" fontId="12" fillId="0" borderId="7" xfId="1456" applyNumberFormat="1" applyFont="1" applyBorder="1" applyAlignment="1">
      <alignment vertical="center" wrapText="1"/>
    </xf>
    <xf numFmtId="171" fontId="12" fillId="2" borderId="7" xfId="4" applyNumberFormat="1" applyFont="1" applyFill="1" applyBorder="1" applyAlignment="1">
      <alignment horizontal="center" vertical="center" wrapText="1"/>
    </xf>
    <xf numFmtId="171" fontId="242" fillId="0" borderId="58" xfId="0" applyNumberFormat="1" applyFont="1" applyBorder="1" applyAlignment="1">
      <alignment horizontal="right" vertical="center" wrapText="1"/>
    </xf>
    <xf numFmtId="171" fontId="242" fillId="2" borderId="58" xfId="0" applyNumberFormat="1" applyFont="1" applyFill="1" applyBorder="1" applyAlignment="1">
      <alignment horizontal="right" vertical="center" wrapText="1"/>
    </xf>
    <xf numFmtId="0" fontId="245" fillId="56" borderId="0" xfId="1456" applyFont="1" applyFill="1" applyAlignment="1">
      <alignment vertical="center"/>
    </xf>
    <xf numFmtId="0" fontId="37" fillId="0" borderId="7" xfId="0" applyFont="1" applyBorder="1" applyAlignment="1">
      <alignment horizontal="center" vertical="center" wrapText="1"/>
    </xf>
    <xf numFmtId="3" fontId="37" fillId="0" borderId="7" xfId="4" applyNumberFormat="1" applyFont="1" applyFill="1" applyBorder="1" applyAlignment="1">
      <alignment horizontal="right" vertical="center" wrapText="1"/>
    </xf>
    <xf numFmtId="3" fontId="243" fillId="0" borderId="58" xfId="0" applyNumberFormat="1" applyFont="1" applyBorder="1" applyAlignment="1">
      <alignment horizontal="right" vertical="center" wrapText="1"/>
    </xf>
    <xf numFmtId="3" fontId="243" fillId="2" borderId="58" xfId="0" applyNumberFormat="1" applyFont="1" applyFill="1" applyBorder="1" applyAlignment="1">
      <alignment horizontal="right" vertical="center" wrapText="1"/>
    </xf>
    <xf numFmtId="49" fontId="12" fillId="0" borderId="7" xfId="1456" quotePrefix="1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3" fontId="12" fillId="0" borderId="7" xfId="4" applyNumberFormat="1" applyFont="1" applyFill="1" applyBorder="1" applyAlignment="1">
      <alignment horizontal="right" vertical="center" wrapText="1"/>
    </xf>
    <xf numFmtId="3" fontId="242" fillId="0" borderId="58" xfId="0" applyNumberFormat="1" applyFont="1" applyBorder="1" applyAlignment="1">
      <alignment horizontal="right" vertical="center" wrapText="1"/>
    </xf>
    <xf numFmtId="3" fontId="242" fillId="2" borderId="58" xfId="0" applyNumberFormat="1" applyFont="1" applyFill="1" applyBorder="1" applyAlignment="1">
      <alignment horizontal="right" vertical="center" wrapText="1"/>
    </xf>
    <xf numFmtId="49" fontId="37" fillId="0" borderId="7" xfId="0" applyNumberFormat="1" applyFont="1" applyBorder="1" applyAlignment="1">
      <alignment vertical="center" wrapText="1"/>
    </xf>
    <xf numFmtId="3" fontId="242" fillId="0" borderId="58" xfId="0" applyNumberFormat="1" applyFont="1" applyBorder="1" applyAlignment="1">
      <alignment horizontal="right" vertical="center"/>
    </xf>
    <xf numFmtId="276" fontId="242" fillId="0" borderId="58" xfId="0" applyNumberFormat="1" applyFont="1" applyBorder="1" applyAlignment="1">
      <alignment horizontal="right" vertical="center"/>
    </xf>
    <xf numFmtId="3" fontId="242" fillId="2" borderId="58" xfId="0" applyNumberFormat="1" applyFont="1" applyFill="1" applyBorder="1" applyAlignment="1">
      <alignment horizontal="right" vertical="center"/>
    </xf>
    <xf numFmtId="3" fontId="243" fillId="2" borderId="58" xfId="0" applyNumberFormat="1" applyFont="1" applyFill="1" applyBorder="1" applyAlignment="1">
      <alignment horizontal="right" vertical="center"/>
    </xf>
    <xf numFmtId="276" fontId="242" fillId="0" borderId="58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98" fillId="0" borderId="7" xfId="0" applyFont="1" applyBorder="1" applyAlignment="1">
      <alignment horizontal="center" vertical="center" wrapText="1"/>
    </xf>
    <xf numFmtId="49" fontId="198" fillId="0" borderId="7" xfId="0" applyNumberFormat="1" applyFont="1" applyBorder="1" applyAlignment="1">
      <alignment vertical="center" wrapText="1"/>
    </xf>
    <xf numFmtId="49" fontId="12" fillId="0" borderId="7" xfId="0" applyNumberFormat="1" applyFont="1" applyBorder="1" applyAlignment="1">
      <alignment vertical="center" wrapText="1"/>
    </xf>
    <xf numFmtId="0" fontId="245" fillId="0" borderId="0" xfId="0" applyFont="1" applyAlignment="1">
      <alignment vertical="center"/>
    </xf>
    <xf numFmtId="1" fontId="12" fillId="0" borderId="7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vertical="center" wrapText="1"/>
    </xf>
    <xf numFmtId="173" fontId="12" fillId="0" borderId="7" xfId="4" applyNumberFormat="1" applyFont="1" applyFill="1" applyBorder="1" applyAlignment="1">
      <alignment horizontal="right" vertical="center" wrapText="1"/>
    </xf>
    <xf numFmtId="173" fontId="242" fillId="0" borderId="58" xfId="0" applyNumberFormat="1" applyFont="1" applyBorder="1" applyAlignment="1">
      <alignment horizontal="right" vertical="center"/>
    </xf>
    <xf numFmtId="173" fontId="242" fillId="0" borderId="58" xfId="0" applyNumberFormat="1" applyFont="1" applyBorder="1" applyAlignment="1">
      <alignment horizontal="right" vertical="center" wrapText="1"/>
    </xf>
    <xf numFmtId="173" fontId="242" fillId="2" borderId="58" xfId="0" applyNumberFormat="1" applyFont="1" applyFill="1" applyBorder="1" applyAlignment="1">
      <alignment horizontal="right" vertical="center"/>
    </xf>
    <xf numFmtId="173" fontId="246" fillId="0" borderId="58" xfId="0" applyNumberFormat="1" applyFont="1" applyBorder="1" applyAlignment="1">
      <alignment horizontal="right" vertical="center"/>
    </xf>
    <xf numFmtId="1" fontId="245" fillId="0" borderId="0" xfId="0" applyNumberFormat="1" applyFont="1" applyAlignment="1">
      <alignment vertical="center"/>
    </xf>
    <xf numFmtId="3" fontId="247" fillId="0" borderId="58" xfId="0" applyNumberFormat="1" applyFont="1" applyBorder="1" applyAlignment="1">
      <alignment horizontal="right" vertical="center"/>
    </xf>
    <xf numFmtId="3" fontId="248" fillId="0" borderId="58" xfId="0" applyNumberFormat="1" applyFont="1" applyBorder="1" applyAlignment="1">
      <alignment horizontal="right" vertical="center"/>
    </xf>
    <xf numFmtId="3" fontId="247" fillId="0" borderId="58" xfId="0" applyNumberFormat="1" applyFont="1" applyBorder="1" applyAlignment="1">
      <alignment horizontal="right" vertical="center" wrapText="1"/>
    </xf>
    <xf numFmtId="171" fontId="247" fillId="0" borderId="58" xfId="0" applyNumberFormat="1" applyFont="1" applyBorder="1" applyAlignment="1">
      <alignment horizontal="right" vertical="center"/>
    </xf>
    <xf numFmtId="3" fontId="247" fillId="75" borderId="58" xfId="0" applyNumberFormat="1" applyFont="1" applyFill="1" applyBorder="1" applyAlignment="1">
      <alignment horizontal="right" vertical="center"/>
    </xf>
    <xf numFmtId="3" fontId="249" fillId="0" borderId="58" xfId="0" applyNumberFormat="1" applyFont="1" applyBorder="1" applyAlignment="1">
      <alignment horizontal="center" vertical="center"/>
    </xf>
    <xf numFmtId="173" fontId="247" fillId="0" borderId="58" xfId="0" applyNumberFormat="1" applyFont="1" applyBorder="1" applyAlignment="1">
      <alignment horizontal="right" vertical="center"/>
    </xf>
    <xf numFmtId="276" fontId="247" fillId="0" borderId="58" xfId="0" applyNumberFormat="1" applyFont="1" applyBorder="1" applyAlignment="1">
      <alignment horizontal="right" vertical="center"/>
    </xf>
    <xf numFmtId="171" fontId="242" fillId="0" borderId="58" xfId="0" applyNumberFormat="1" applyFont="1" applyBorder="1" applyAlignment="1">
      <alignment horizontal="right" vertical="center"/>
    </xf>
    <xf numFmtId="3" fontId="246" fillId="0" borderId="58" xfId="0" applyNumberFormat="1" applyFont="1" applyBorder="1" applyAlignment="1">
      <alignment horizontal="right" vertical="center"/>
    </xf>
    <xf numFmtId="2" fontId="12" fillId="0" borderId="7" xfId="0" applyNumberFormat="1" applyFont="1" applyBorder="1" applyAlignment="1">
      <alignment horizontal="center" vertical="center" wrapText="1"/>
    </xf>
    <xf numFmtId="276" fontId="242" fillId="2" borderId="58" xfId="0" applyNumberFormat="1" applyFont="1" applyFill="1" applyBorder="1" applyAlignment="1">
      <alignment horizontal="right" vertical="center" wrapText="1"/>
    </xf>
    <xf numFmtId="2" fontId="245" fillId="0" borderId="0" xfId="0" applyNumberFormat="1" applyFont="1" applyAlignment="1">
      <alignment vertical="center"/>
    </xf>
    <xf numFmtId="171" fontId="242" fillId="2" borderId="58" xfId="0" applyNumberFormat="1" applyFont="1" applyFill="1" applyBorder="1" applyAlignment="1">
      <alignment horizontal="right" vertical="center"/>
    </xf>
    <xf numFmtId="3" fontId="250" fillId="2" borderId="58" xfId="0" applyNumberFormat="1" applyFont="1" applyFill="1" applyBorder="1" applyAlignment="1">
      <alignment horizontal="right" vertical="center"/>
    </xf>
    <xf numFmtId="173" fontId="12" fillId="2" borderId="7" xfId="4" applyNumberFormat="1" applyFont="1" applyFill="1" applyBorder="1" applyAlignment="1">
      <alignment horizontal="right" vertical="center" wrapText="1"/>
    </xf>
    <xf numFmtId="171" fontId="250" fillId="2" borderId="58" xfId="0" applyNumberFormat="1" applyFont="1" applyFill="1" applyBorder="1" applyAlignment="1">
      <alignment horizontal="right" vertical="center" wrapText="1"/>
    </xf>
    <xf numFmtId="3" fontId="242" fillId="0" borderId="58" xfId="0" applyNumberFormat="1" applyFont="1" applyBorder="1" applyAlignment="1">
      <alignment horizontal="right"/>
    </xf>
    <xf numFmtId="171" fontId="242" fillId="0" borderId="58" xfId="0" applyNumberFormat="1" applyFont="1" applyBorder="1" applyAlignment="1">
      <alignment horizontal="right"/>
    </xf>
    <xf numFmtId="3" fontId="242" fillId="2" borderId="58" xfId="0" applyNumberFormat="1" applyFont="1" applyFill="1" applyBorder="1" applyAlignment="1">
      <alignment horizontal="right"/>
    </xf>
    <xf numFmtId="3" fontId="246" fillId="0" borderId="58" xfId="0" applyNumberFormat="1" applyFont="1" applyBorder="1" applyAlignment="1">
      <alignment horizontal="right"/>
    </xf>
    <xf numFmtId="172" fontId="242" fillId="0" borderId="58" xfId="0" applyNumberFormat="1" applyFont="1" applyBorder="1" applyAlignment="1">
      <alignment horizontal="right"/>
    </xf>
    <xf numFmtId="172" fontId="242" fillId="2" borderId="58" xfId="0" applyNumberFormat="1" applyFont="1" applyFill="1" applyBorder="1" applyAlignment="1">
      <alignment horizontal="right"/>
    </xf>
    <xf numFmtId="3" fontId="12" fillId="0" borderId="7" xfId="0" applyNumberFormat="1" applyFont="1" applyBorder="1" applyAlignment="1">
      <alignment horizontal="center" vertical="center" wrapText="1"/>
    </xf>
    <xf numFmtId="49" fontId="12" fillId="0" borderId="7" xfId="0" quotePrefix="1" applyNumberFormat="1" applyFont="1" applyBorder="1" applyAlignment="1">
      <alignment vertical="center" wrapText="1"/>
    </xf>
    <xf numFmtId="0" fontId="242" fillId="0" borderId="58" xfId="0" applyFont="1" applyBorder="1" applyAlignment="1">
      <alignment horizontal="right" vertical="center"/>
    </xf>
    <xf numFmtId="2" fontId="12" fillId="0" borderId="7" xfId="0" applyNumberFormat="1" applyFont="1" applyBorder="1" applyAlignment="1">
      <alignment vertical="center" wrapText="1"/>
    </xf>
    <xf numFmtId="276" fontId="242" fillId="2" borderId="58" xfId="0" applyNumberFormat="1" applyFont="1" applyFill="1" applyBorder="1" applyAlignment="1">
      <alignment horizontal="right" vertical="center"/>
    </xf>
    <xf numFmtId="277" fontId="242" fillId="0" borderId="58" xfId="0" applyNumberFormat="1" applyFont="1" applyBorder="1" applyAlignment="1">
      <alignment horizontal="right" vertical="center" wrapText="1"/>
    </xf>
    <xf numFmtId="277" fontId="242" fillId="2" borderId="58" xfId="0" applyNumberFormat="1" applyFont="1" applyFill="1" applyBorder="1" applyAlignment="1">
      <alignment horizontal="right" vertical="center" wrapText="1"/>
    </xf>
    <xf numFmtId="2" fontId="38" fillId="0" borderId="7" xfId="0" applyNumberFormat="1" applyFont="1" applyBorder="1" applyAlignment="1">
      <alignment horizontal="center" vertical="center" wrapText="1"/>
    </xf>
    <xf numFmtId="2" fontId="251" fillId="56" borderId="0" xfId="0" applyNumberFormat="1" applyFont="1" applyFill="1" applyAlignment="1">
      <alignment vertical="center"/>
    </xf>
    <xf numFmtId="172" fontId="242" fillId="0" borderId="58" xfId="0" applyNumberFormat="1" applyFont="1" applyBorder="1" applyAlignment="1">
      <alignment horizontal="right" vertical="center"/>
    </xf>
    <xf numFmtId="172" fontId="242" fillId="0" borderId="58" xfId="0" applyNumberFormat="1" applyFont="1" applyBorder="1" applyAlignment="1">
      <alignment horizontal="right" vertical="center" wrapText="1"/>
    </xf>
    <xf numFmtId="172" fontId="242" fillId="2" borderId="58" xfId="0" applyNumberFormat="1" applyFont="1" applyFill="1" applyBorder="1" applyAlignment="1">
      <alignment horizontal="right" vertical="center"/>
    </xf>
    <xf numFmtId="276" fontId="242" fillId="0" borderId="58" xfId="0" applyNumberFormat="1" applyFont="1" applyBorder="1" applyAlignment="1">
      <alignment horizontal="right"/>
    </xf>
    <xf numFmtId="0" fontId="245" fillId="0" borderId="0" xfId="0" applyFont="1" applyAlignment="1">
      <alignment vertical="center" wrapText="1"/>
    </xf>
    <xf numFmtId="278" fontId="242" fillId="0" borderId="58" xfId="0" applyNumberFormat="1" applyFont="1" applyBorder="1" applyAlignment="1">
      <alignment horizontal="right" vertical="center"/>
    </xf>
    <xf numFmtId="49" fontId="37" fillId="0" borderId="7" xfId="0" applyNumberFormat="1" applyFont="1" applyBorder="1" applyAlignment="1">
      <alignment horizontal="left" vertical="center" wrapText="1"/>
    </xf>
    <xf numFmtId="0" fontId="38" fillId="0" borderId="7" xfId="0" applyFont="1" applyBorder="1" applyAlignment="1">
      <alignment horizontal="center" vertical="center" wrapText="1"/>
    </xf>
    <xf numFmtId="49" fontId="12" fillId="0" borderId="7" xfId="4" quotePrefix="1" applyNumberFormat="1" applyFont="1" applyFill="1" applyBorder="1" applyAlignment="1">
      <alignment horizontal="left" vertical="center" wrapText="1"/>
    </xf>
    <xf numFmtId="170" fontId="12" fillId="0" borderId="7" xfId="4" applyFont="1" applyFill="1" applyBorder="1" applyAlignment="1">
      <alignment horizontal="center" vertical="center" wrapText="1"/>
    </xf>
    <xf numFmtId="49" fontId="12" fillId="0" borderId="7" xfId="0" quotePrefix="1" applyNumberFormat="1" applyFont="1" applyBorder="1" applyAlignment="1">
      <alignment horizontal="left" vertical="center" wrapText="1"/>
    </xf>
    <xf numFmtId="0" fontId="251" fillId="0" borderId="0" xfId="0" applyFont="1" applyAlignment="1">
      <alignment vertical="center"/>
    </xf>
    <xf numFmtId="170" fontId="245" fillId="0" borderId="0" xfId="4" applyFont="1" applyFill="1" applyBorder="1" applyAlignment="1">
      <alignment vertical="center"/>
    </xf>
    <xf numFmtId="171" fontId="12" fillId="0" borderId="7" xfId="4" applyNumberFormat="1" applyFont="1" applyFill="1" applyBorder="1" applyAlignment="1">
      <alignment horizontal="center" vertical="center" wrapText="1"/>
    </xf>
    <xf numFmtId="171" fontId="245" fillId="0" borderId="0" xfId="4" applyNumberFormat="1" applyFont="1" applyFill="1" applyBorder="1" applyAlignment="1">
      <alignment vertical="center"/>
    </xf>
    <xf numFmtId="49" fontId="37" fillId="0" borderId="7" xfId="4" applyNumberFormat="1" applyFont="1" applyFill="1" applyBorder="1" applyAlignment="1">
      <alignment horizontal="left" vertical="center" wrapText="1"/>
    </xf>
    <xf numFmtId="171" fontId="37" fillId="0" borderId="7" xfId="4" applyNumberFormat="1" applyFont="1" applyFill="1" applyBorder="1" applyAlignment="1">
      <alignment horizontal="center" vertical="center" wrapText="1"/>
    </xf>
    <xf numFmtId="49" fontId="37" fillId="0" borderId="7" xfId="4" applyNumberFormat="1" applyFont="1" applyFill="1" applyBorder="1" applyAlignment="1">
      <alignment vertical="center" wrapText="1"/>
    </xf>
    <xf numFmtId="49" fontId="12" fillId="0" borderId="7" xfId="4" applyNumberFormat="1" applyFont="1" applyFill="1" applyBorder="1" applyAlignment="1">
      <alignment horizontal="left" vertical="center" wrapText="1"/>
    </xf>
    <xf numFmtId="171" fontId="10" fillId="0" borderId="0" xfId="4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49" fontId="12" fillId="0" borderId="8" xfId="4" quotePrefix="1" applyNumberFormat="1" applyFont="1" applyFill="1" applyBorder="1" applyAlignment="1">
      <alignment horizontal="left" vertical="center" wrapText="1"/>
    </xf>
    <xf numFmtId="3" fontId="12" fillId="0" borderId="8" xfId="4" applyNumberFormat="1" applyFont="1" applyFill="1" applyBorder="1" applyAlignment="1">
      <alignment horizontal="right" vertical="center" wrapText="1"/>
    </xf>
    <xf numFmtId="3" fontId="242" fillId="0" borderId="59" xfId="0" applyNumberFormat="1" applyFont="1" applyBorder="1" applyAlignment="1">
      <alignment horizontal="right"/>
    </xf>
    <xf numFmtId="276" fontId="242" fillId="0" borderId="59" xfId="0" applyNumberFormat="1" applyFont="1" applyBorder="1" applyAlignment="1">
      <alignment horizontal="right"/>
    </xf>
    <xf numFmtId="3" fontId="242" fillId="2" borderId="59" xfId="0" applyNumberFormat="1" applyFont="1" applyFill="1" applyBorder="1" applyAlignment="1">
      <alignment horizontal="right"/>
    </xf>
    <xf numFmtId="0" fontId="242" fillId="0" borderId="59" xfId="0" applyFont="1" applyBorder="1" applyAlignment="1">
      <alignment horizontal="right"/>
    </xf>
    <xf numFmtId="49" fontId="6" fillId="0" borderId="0" xfId="0" applyNumberFormat="1" applyFont="1"/>
    <xf numFmtId="171" fontId="6" fillId="0" borderId="0" xfId="0" applyNumberFormat="1" applyFont="1"/>
    <xf numFmtId="0" fontId="6" fillId="0" borderId="0" xfId="0" applyFont="1" applyAlignment="1">
      <alignment horizontal="center"/>
    </xf>
    <xf numFmtId="0" fontId="10" fillId="0" borderId="0" xfId="0" applyFont="1"/>
    <xf numFmtId="0" fontId="196" fillId="2" borderId="0" xfId="0" applyFont="1" applyFill="1" applyAlignment="1">
      <alignment horizontal="center"/>
    </xf>
    <xf numFmtId="0" fontId="196" fillId="2" borderId="0" xfId="0" applyFont="1" applyFill="1"/>
    <xf numFmtId="0" fontId="6" fillId="2" borderId="0" xfId="0" applyFont="1" applyFill="1"/>
    <xf numFmtId="170" fontId="6" fillId="2" borderId="0" xfId="4" applyFont="1" applyFill="1"/>
    <xf numFmtId="0" fontId="6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171" fontId="10" fillId="2" borderId="1" xfId="4" applyNumberFormat="1" applyFont="1" applyFill="1" applyBorder="1" applyAlignment="1">
      <alignment horizontal="center" vertical="center" wrapText="1"/>
    </xf>
    <xf numFmtId="171" fontId="10" fillId="2" borderId="1" xfId="4" applyNumberFormat="1" applyFont="1" applyFill="1" applyBorder="1" applyAlignment="1">
      <alignment horizontal="left" vertical="center" wrapText="1"/>
    </xf>
    <xf numFmtId="171" fontId="10" fillId="2" borderId="1" xfId="4" applyNumberFormat="1" applyFont="1" applyFill="1" applyBorder="1" applyAlignment="1">
      <alignment horizontal="right" vertical="center" wrapText="1"/>
    </xf>
    <xf numFmtId="17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171" fontId="8" fillId="2" borderId="1" xfId="4" applyNumberFormat="1" applyFont="1" applyFill="1" applyBorder="1" applyAlignment="1">
      <alignment horizontal="center" vertical="center" wrapText="1"/>
    </xf>
    <xf numFmtId="171" fontId="8" fillId="2" borderId="1" xfId="4" applyNumberFormat="1" applyFont="1" applyFill="1" applyBorder="1" applyAlignment="1">
      <alignment horizontal="left" vertical="center" wrapText="1"/>
    </xf>
    <xf numFmtId="171" fontId="8" fillId="2" borderId="1" xfId="4" applyNumberFormat="1" applyFont="1" applyFill="1" applyBorder="1" applyAlignment="1">
      <alignment horizontal="right" vertical="center" wrapText="1"/>
    </xf>
    <xf numFmtId="170" fontId="239" fillId="2" borderId="1" xfId="0" applyNumberFormat="1" applyFont="1" applyFill="1" applyBorder="1" applyAlignment="1">
      <alignment horizontal="center"/>
    </xf>
    <xf numFmtId="0" fontId="239" fillId="2" borderId="1" xfId="0" applyFont="1" applyFill="1" applyBorder="1"/>
    <xf numFmtId="0" fontId="239" fillId="2" borderId="0" xfId="0" applyFont="1" applyFill="1"/>
    <xf numFmtId="0" fontId="23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52" fillId="2" borderId="0" xfId="0" applyFont="1" applyFill="1"/>
    <xf numFmtId="170" fontId="252" fillId="2" borderId="0" xfId="4" applyFont="1" applyFill="1"/>
    <xf numFmtId="0" fontId="252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170" fontId="12" fillId="2" borderId="0" xfId="4" applyFont="1" applyFill="1"/>
    <xf numFmtId="0" fontId="12" fillId="2" borderId="0" xfId="0" applyFont="1" applyFill="1"/>
    <xf numFmtId="194" fontId="12" fillId="2" borderId="0" xfId="0" applyNumberFormat="1" applyFont="1" applyFill="1"/>
    <xf numFmtId="171" fontId="6" fillId="2" borderId="0" xfId="4" applyNumberFormat="1" applyFont="1" applyFill="1"/>
    <xf numFmtId="171" fontId="6" fillId="2" borderId="0" xfId="0" applyNumberFormat="1" applyFont="1" applyFill="1"/>
    <xf numFmtId="172" fontId="245" fillId="0" borderId="0" xfId="996" applyNumberFormat="1" applyFont="1" applyFill="1" applyAlignment="1">
      <alignment vertical="center" wrapText="1"/>
    </xf>
    <xf numFmtId="49" fontId="245" fillId="0" borderId="0" xfId="996" applyNumberFormat="1" applyFont="1" applyFill="1" applyAlignment="1">
      <alignment horizontal="center" vertical="center"/>
    </xf>
    <xf numFmtId="172" fontId="245" fillId="0" borderId="0" xfId="996" applyNumberFormat="1" applyFont="1" applyFill="1" applyAlignment="1">
      <alignment horizontal="left" vertical="center"/>
    </xf>
    <xf numFmtId="172" fontId="245" fillId="0" borderId="0" xfId="996" applyNumberFormat="1" applyFont="1" applyFill="1" applyAlignment="1">
      <alignment vertical="center"/>
    </xf>
    <xf numFmtId="170" fontId="245" fillId="0" borderId="0" xfId="4" applyFont="1" applyFill="1" applyAlignment="1">
      <alignment horizontal="right" vertical="center"/>
    </xf>
    <xf numFmtId="172" fontId="245" fillId="0" borderId="0" xfId="4" applyNumberFormat="1" applyFont="1" applyFill="1" applyAlignment="1">
      <alignment horizontal="right" vertical="center"/>
    </xf>
    <xf numFmtId="172" fontId="245" fillId="2" borderId="0" xfId="4" applyNumberFormat="1" applyFont="1" applyFill="1" applyAlignment="1">
      <alignment horizontal="right" vertical="center"/>
    </xf>
    <xf numFmtId="172" fontId="245" fillId="0" borderId="0" xfId="996" applyNumberFormat="1" applyFont="1" applyFill="1"/>
    <xf numFmtId="49" fontId="10" fillId="0" borderId="1" xfId="996" applyNumberFormat="1" applyFont="1" applyFill="1" applyBorder="1" applyAlignment="1">
      <alignment horizontal="center" vertical="center" wrapText="1"/>
    </xf>
    <xf numFmtId="172" fontId="10" fillId="0" borderId="4" xfId="996" applyNumberFormat="1" applyFont="1" applyFill="1" applyBorder="1" applyAlignment="1">
      <alignment horizontal="center" vertical="center" wrapText="1"/>
    </xf>
    <xf numFmtId="172" fontId="10" fillId="0" borderId="1" xfId="996" applyNumberFormat="1" applyFont="1" applyFill="1" applyBorder="1" applyAlignment="1">
      <alignment horizontal="center" vertical="center" wrapText="1"/>
    </xf>
    <xf numFmtId="172" fontId="37" fillId="0" borderId="0" xfId="996" applyNumberFormat="1" applyFont="1" applyFill="1" applyAlignment="1">
      <alignment vertical="center" wrapText="1"/>
    </xf>
    <xf numFmtId="0" fontId="37" fillId="2" borderId="40" xfId="1422" applyFont="1" applyFill="1" applyBorder="1" applyAlignment="1">
      <alignment horizontal="center" vertical="center" wrapText="1"/>
    </xf>
    <xf numFmtId="0" fontId="37" fillId="2" borderId="40" xfId="1422" applyFont="1" applyFill="1" applyBorder="1" applyAlignment="1">
      <alignment vertical="center" wrapText="1"/>
    </xf>
    <xf numFmtId="171" fontId="37" fillId="2" borderId="40" xfId="4" applyNumberFormat="1" applyFont="1" applyFill="1" applyBorder="1" applyAlignment="1">
      <alignment horizontal="right" vertical="center" wrapText="1"/>
    </xf>
    <xf numFmtId="171" fontId="37" fillId="0" borderId="40" xfId="4" applyNumberFormat="1" applyFont="1" applyFill="1" applyBorder="1" applyAlignment="1">
      <alignment horizontal="right" vertical="center" wrapText="1"/>
    </xf>
    <xf numFmtId="171" fontId="253" fillId="0" borderId="40" xfId="4" applyNumberFormat="1" applyFont="1" applyFill="1" applyBorder="1" applyAlignment="1">
      <alignment horizontal="right" vertical="center" wrapText="1"/>
    </xf>
    <xf numFmtId="172" fontId="37" fillId="56" borderId="60" xfId="996" applyNumberFormat="1" applyFont="1" applyFill="1" applyBorder="1" applyAlignment="1">
      <alignment vertical="center" wrapText="1"/>
    </xf>
    <xf numFmtId="172" fontId="37" fillId="56" borderId="0" xfId="996" applyNumberFormat="1" applyFont="1" applyFill="1" applyAlignment="1">
      <alignment vertical="center" wrapText="1"/>
    </xf>
    <xf numFmtId="0" fontId="12" fillId="2" borderId="7" xfId="1422" applyFont="1" applyFill="1" applyBorder="1" applyAlignment="1">
      <alignment horizontal="center" vertical="center" wrapText="1"/>
    </xf>
    <xf numFmtId="0" fontId="12" fillId="2" borderId="7" xfId="1422" applyFont="1" applyFill="1" applyBorder="1" applyAlignment="1">
      <alignment vertical="center" wrapText="1"/>
    </xf>
    <xf numFmtId="171" fontId="12" fillId="2" borderId="7" xfId="4" applyNumberFormat="1" applyFont="1" applyFill="1" applyBorder="1" applyAlignment="1">
      <alignment horizontal="right" vertical="center" wrapText="1"/>
    </xf>
    <xf numFmtId="171" fontId="12" fillId="0" borderId="7" xfId="4" applyNumberFormat="1" applyFont="1" applyFill="1" applyBorder="1" applyAlignment="1">
      <alignment horizontal="right" vertical="center" wrapText="1"/>
    </xf>
    <xf numFmtId="171" fontId="254" fillId="0" borderId="7" xfId="4" applyNumberFormat="1" applyFont="1" applyFill="1" applyBorder="1" applyAlignment="1">
      <alignment horizontal="right" vertical="center" wrapText="1"/>
    </xf>
    <xf numFmtId="172" fontId="12" fillId="56" borderId="61" xfId="996" applyNumberFormat="1" applyFont="1" applyFill="1" applyBorder="1" applyAlignment="1">
      <alignment vertical="center" wrapText="1"/>
    </xf>
    <xf numFmtId="172" fontId="12" fillId="56" borderId="0" xfId="996" applyNumberFormat="1" applyFont="1" applyFill="1" applyAlignment="1">
      <alignment vertical="center" wrapText="1"/>
    </xf>
    <xf numFmtId="0" fontId="37" fillId="2" borderId="7" xfId="1422" applyFont="1" applyFill="1" applyBorder="1" applyAlignment="1">
      <alignment horizontal="center" vertical="center" wrapText="1"/>
    </xf>
    <xf numFmtId="0" fontId="37" fillId="2" borderId="7" xfId="1422" applyFont="1" applyFill="1" applyBorder="1" applyAlignment="1">
      <alignment vertical="center" wrapText="1"/>
    </xf>
    <xf numFmtId="172" fontId="37" fillId="2" borderId="7" xfId="4" applyNumberFormat="1" applyFont="1" applyFill="1" applyBorder="1" applyAlignment="1">
      <alignment horizontal="right" vertical="center" wrapText="1"/>
    </xf>
    <xf numFmtId="172" fontId="37" fillId="0" borderId="61" xfId="996" applyNumberFormat="1" applyFont="1" applyFill="1" applyBorder="1" applyAlignment="1">
      <alignment vertical="center" wrapText="1"/>
    </xf>
    <xf numFmtId="49" fontId="37" fillId="2" borderId="7" xfId="996" applyNumberFormat="1" applyFont="1" applyFill="1" applyBorder="1" applyAlignment="1">
      <alignment horizontal="center" vertical="center" wrapText="1"/>
    </xf>
    <xf numFmtId="172" fontId="37" fillId="2" borderId="7" xfId="996" applyNumberFormat="1" applyFont="1" applyFill="1" applyBorder="1" applyAlignment="1">
      <alignment vertical="center" wrapText="1"/>
    </xf>
    <xf numFmtId="172" fontId="12" fillId="0" borderId="61" xfId="996" applyNumberFormat="1" applyFont="1" applyFill="1" applyBorder="1" applyAlignment="1">
      <alignment vertical="center" wrapText="1"/>
    </xf>
    <xf numFmtId="172" fontId="12" fillId="0" borderId="0" xfId="996" applyNumberFormat="1" applyFont="1" applyFill="1" applyAlignment="1">
      <alignment vertical="center" wrapText="1"/>
    </xf>
    <xf numFmtId="49" fontId="12" fillId="2" borderId="7" xfId="996" applyNumberFormat="1" applyFont="1" applyFill="1" applyBorder="1" applyAlignment="1">
      <alignment horizontal="center" vertical="center" wrapText="1"/>
    </xf>
    <xf numFmtId="172" fontId="12" fillId="2" borderId="7" xfId="996" applyNumberFormat="1" applyFont="1" applyFill="1" applyBorder="1" applyAlignment="1">
      <alignment vertical="center" wrapText="1"/>
    </xf>
    <xf numFmtId="172" fontId="12" fillId="0" borderId="7" xfId="4" applyNumberFormat="1" applyFont="1" applyFill="1" applyBorder="1" applyAlignment="1">
      <alignment horizontal="right" vertical="center" wrapText="1"/>
    </xf>
    <xf numFmtId="172" fontId="254" fillId="0" borderId="7" xfId="4" applyNumberFormat="1" applyFont="1" applyFill="1" applyBorder="1" applyAlignment="1">
      <alignment horizontal="right" vertical="center" wrapText="1"/>
    </xf>
    <xf numFmtId="172" fontId="38" fillId="0" borderId="61" xfId="996" applyNumberFormat="1" applyFont="1" applyFill="1" applyBorder="1" applyAlignment="1">
      <alignment vertical="center" wrapText="1"/>
    </xf>
    <xf numFmtId="172" fontId="38" fillId="0" borderId="0" xfId="996" applyNumberFormat="1" applyFont="1" applyFill="1" applyAlignment="1">
      <alignment vertical="center" wrapText="1"/>
    </xf>
    <xf numFmtId="171" fontId="37" fillId="2" borderId="7" xfId="4" applyNumberFormat="1" applyFont="1" applyFill="1" applyBorder="1" applyAlignment="1">
      <alignment horizontal="right" vertical="center" wrapText="1"/>
    </xf>
    <xf numFmtId="171" fontId="37" fillId="0" borderId="7" xfId="4" applyNumberFormat="1" applyFont="1" applyFill="1" applyBorder="1" applyAlignment="1">
      <alignment horizontal="right" vertical="center" wrapText="1"/>
    </xf>
    <xf numFmtId="171" fontId="253" fillId="0" borderId="7" xfId="4" applyNumberFormat="1" applyFont="1" applyFill="1" applyBorder="1" applyAlignment="1">
      <alignment horizontal="right" vertical="center" wrapText="1"/>
    </xf>
    <xf numFmtId="49" fontId="6" fillId="2" borderId="7" xfId="996" applyNumberFormat="1" applyFont="1" applyFill="1" applyBorder="1" applyAlignment="1">
      <alignment horizontal="center" vertical="center" wrapText="1"/>
    </xf>
    <xf numFmtId="172" fontId="38" fillId="0" borderId="61" xfId="996" applyNumberFormat="1" applyFont="1" applyFill="1" applyBorder="1" applyAlignment="1">
      <alignment vertical="center"/>
    </xf>
    <xf numFmtId="172" fontId="38" fillId="0" borderId="0" xfId="996" applyNumberFormat="1" applyFont="1" applyFill="1" applyAlignment="1">
      <alignment vertical="center"/>
    </xf>
    <xf numFmtId="172" fontId="12" fillId="0" borderId="61" xfId="996" applyNumberFormat="1" applyFont="1" applyFill="1" applyBorder="1" applyAlignment="1">
      <alignment vertical="center"/>
    </xf>
    <xf numFmtId="172" fontId="12" fillId="0" borderId="0" xfId="996" applyNumberFormat="1" applyFont="1" applyFill="1" applyAlignment="1">
      <alignment vertical="center"/>
    </xf>
    <xf numFmtId="0" fontId="37" fillId="2" borderId="8" xfId="1422" applyFont="1" applyFill="1" applyBorder="1" applyAlignment="1">
      <alignment horizontal="center" vertical="center" wrapText="1"/>
    </xf>
    <xf numFmtId="0" fontId="37" fillId="2" borderId="8" xfId="1422" applyFont="1" applyFill="1" applyBorder="1" applyAlignment="1">
      <alignment vertical="center" wrapText="1"/>
    </xf>
    <xf numFmtId="172" fontId="37" fillId="2" borderId="8" xfId="4" applyNumberFormat="1" applyFont="1" applyFill="1" applyBorder="1" applyAlignment="1">
      <alignment horizontal="right" vertical="center" wrapText="1"/>
    </xf>
    <xf numFmtId="170" fontId="37" fillId="2" borderId="8" xfId="4" applyFont="1" applyFill="1" applyBorder="1" applyAlignment="1">
      <alignment horizontal="right" vertical="center" wrapText="1"/>
    </xf>
    <xf numFmtId="170" fontId="253" fillId="2" borderId="8" xfId="4" applyFont="1" applyFill="1" applyBorder="1" applyAlignment="1">
      <alignment horizontal="right" vertical="center" wrapText="1"/>
    </xf>
    <xf numFmtId="172" fontId="12" fillId="2" borderId="62" xfId="996" applyNumberFormat="1" applyFont="1" applyFill="1" applyBorder="1" applyAlignment="1">
      <alignment vertical="center"/>
    </xf>
    <xf numFmtId="172" fontId="12" fillId="2" borderId="0" xfId="996" applyNumberFormat="1" applyFont="1" applyFill="1" applyAlignment="1">
      <alignment vertical="center"/>
    </xf>
    <xf numFmtId="49" fontId="245" fillId="0" borderId="0" xfId="996" applyNumberFormat="1" applyFont="1" applyFill="1" applyAlignment="1">
      <alignment horizontal="center"/>
    </xf>
    <xf numFmtId="172" fontId="245" fillId="0" borderId="0" xfId="996" applyNumberFormat="1" applyFont="1" applyFill="1" applyAlignment="1">
      <alignment horizontal="left"/>
    </xf>
    <xf numFmtId="170" fontId="245" fillId="0" borderId="0" xfId="4" applyFont="1" applyFill="1" applyAlignment="1">
      <alignment horizontal="right" wrapText="1"/>
    </xf>
    <xf numFmtId="172" fontId="245" fillId="0" borderId="0" xfId="4" applyNumberFormat="1" applyFont="1" applyFill="1" applyAlignment="1">
      <alignment horizontal="center" wrapText="1"/>
    </xf>
    <xf numFmtId="172" fontId="245" fillId="0" borderId="0" xfId="4" applyNumberFormat="1" applyFont="1" applyFill="1" applyAlignment="1">
      <alignment horizontal="right"/>
    </xf>
    <xf numFmtId="172" fontId="245" fillId="2" borderId="0" xfId="4" applyNumberFormat="1" applyFont="1" applyFill="1" applyAlignment="1">
      <alignment horizontal="right"/>
    </xf>
    <xf numFmtId="170" fontId="245" fillId="0" borderId="0" xfId="4" applyFont="1" applyFill="1" applyAlignment="1">
      <alignment horizontal="right"/>
    </xf>
    <xf numFmtId="172" fontId="245" fillId="0" borderId="0" xfId="996" applyNumberFormat="1" applyFont="1" applyFill="1" applyBorder="1" applyAlignment="1">
      <alignment horizontal="left"/>
    </xf>
    <xf numFmtId="172" fontId="245" fillId="0" borderId="0" xfId="996" applyNumberFormat="1" applyFont="1" applyFill="1" applyBorder="1"/>
    <xf numFmtId="170" fontId="245" fillId="0" borderId="0" xfId="4" applyFont="1" applyFill="1" applyBorder="1" applyAlignment="1">
      <alignment horizontal="right"/>
    </xf>
    <xf numFmtId="172" fontId="245" fillId="0" borderId="0" xfId="4" applyNumberFormat="1" applyFont="1" applyFill="1" applyBorder="1" applyAlignment="1">
      <alignment horizontal="right"/>
    </xf>
    <xf numFmtId="172" fontId="245" fillId="2" borderId="0" xfId="4" applyNumberFormat="1" applyFont="1" applyFill="1" applyBorder="1" applyAlignment="1">
      <alignment horizontal="right"/>
    </xf>
    <xf numFmtId="0" fontId="254" fillId="0" borderId="1" xfId="0" applyFont="1" applyBorder="1" applyAlignment="1">
      <alignment horizontal="center" vertical="center" wrapText="1"/>
    </xf>
    <xf numFmtId="0" fontId="254" fillId="2" borderId="1" xfId="0" applyFont="1" applyFill="1" applyBorder="1" applyAlignment="1">
      <alignment horizontal="center" vertical="center" wrapText="1"/>
    </xf>
    <xf numFmtId="2" fontId="12" fillId="0" borderId="7" xfId="2127" applyNumberFormat="1" applyFont="1" applyBorder="1" applyAlignment="1">
      <alignment vertical="center" wrapText="1"/>
    </xf>
    <xf numFmtId="170" fontId="12" fillId="0" borderId="1" xfId="4" applyFont="1" applyFill="1" applyBorder="1" applyAlignment="1">
      <alignment horizontal="right" vertical="center" wrapText="1"/>
    </xf>
    <xf numFmtId="168" fontId="12" fillId="0" borderId="1" xfId="2" applyFont="1" applyFill="1" applyBorder="1" applyAlignment="1">
      <alignment horizontal="right" vertical="center" wrapText="1"/>
    </xf>
    <xf numFmtId="172" fontId="12" fillId="0" borderId="1" xfId="4" applyNumberFormat="1" applyFont="1" applyFill="1" applyBorder="1" applyAlignment="1">
      <alignment horizontal="right" vertical="center" wrapText="1"/>
    </xf>
    <xf numFmtId="176" fontId="238" fillId="0" borderId="1" xfId="3" applyNumberFormat="1" applyFont="1" applyBorder="1" applyAlignment="1">
      <alignment horizontal="right" vertical="center" wrapText="1"/>
    </xf>
    <xf numFmtId="0" fontId="237" fillId="0" borderId="1" xfId="3" applyFont="1" applyBorder="1" applyAlignment="1">
      <alignment horizontal="center" vertical="center" wrapText="1"/>
    </xf>
    <xf numFmtId="0" fontId="238" fillId="0" borderId="1" xfId="0" applyFont="1" applyBorder="1" applyAlignment="1">
      <alignment horizontal="center" vertical="center" wrapText="1"/>
    </xf>
    <xf numFmtId="170" fontId="238" fillId="0" borderId="0" xfId="0" applyNumberFormat="1" applyFont="1"/>
    <xf numFmtId="2" fontId="238" fillId="0" borderId="1" xfId="3" applyNumberFormat="1" applyFont="1" applyBorder="1" applyAlignment="1">
      <alignment horizontal="right" vertical="center" wrapText="1"/>
    </xf>
    <xf numFmtId="0" fontId="5" fillId="0" borderId="0" xfId="3" applyFont="1"/>
    <xf numFmtId="0" fontId="7" fillId="0" borderId="0" xfId="3" applyFont="1"/>
    <xf numFmtId="171" fontId="5" fillId="0" borderId="0" xfId="3" applyNumberFormat="1" applyFont="1"/>
    <xf numFmtId="171" fontId="7" fillId="0" borderId="1" xfId="1" applyNumberFormat="1" applyFont="1" applyFill="1" applyBorder="1" applyAlignment="1">
      <alignment horizontal="right" vertical="center"/>
    </xf>
    <xf numFmtId="171" fontId="5" fillId="0" borderId="1" xfId="1" applyNumberFormat="1" applyFont="1" applyFill="1" applyBorder="1" applyAlignment="1">
      <alignment horizontal="right" vertical="center"/>
    </xf>
    <xf numFmtId="0" fontId="37" fillId="2" borderId="1" xfId="6" applyFont="1" applyFill="1" applyBorder="1" applyAlignment="1">
      <alignment horizontal="justify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37" fillId="2" borderId="1" xfId="6" applyFont="1" applyFill="1" applyBorder="1" applyAlignment="1">
      <alignment horizontal="center" vertical="center" wrapText="1"/>
    </xf>
    <xf numFmtId="0" fontId="12" fillId="2" borderId="1" xfId="6" quotePrefix="1" applyFont="1" applyFill="1" applyBorder="1" applyAlignment="1">
      <alignment horizontal="justify" vertical="center" wrapText="1"/>
    </xf>
    <xf numFmtId="0" fontId="37" fillId="0" borderId="1" xfId="6" applyFont="1" applyBorder="1" applyAlignment="1">
      <alignment horizontal="center" vertical="center" wrapText="1"/>
    </xf>
    <xf numFmtId="0" fontId="238" fillId="0" borderId="6" xfId="0" applyFont="1" applyBorder="1" applyAlignment="1">
      <alignment horizontal="center" vertical="center" wrapText="1"/>
    </xf>
    <xf numFmtId="0" fontId="12" fillId="0" borderId="1" xfId="2136" applyFont="1" applyBorder="1" applyAlignment="1">
      <alignment horizontal="center" vertical="center" wrapText="1"/>
    </xf>
    <xf numFmtId="0" fontId="37" fillId="2" borderId="9" xfId="6" applyFont="1" applyFill="1" applyBorder="1" applyAlignment="1">
      <alignment horizontal="center" vertical="center" wrapText="1"/>
    </xf>
    <xf numFmtId="0" fontId="37" fillId="2" borderId="9" xfId="6" applyFont="1" applyFill="1" applyBorder="1" applyAlignment="1">
      <alignment horizontal="justify" vertical="center" wrapText="1"/>
    </xf>
    <xf numFmtId="0" fontId="12" fillId="2" borderId="9" xfId="6" applyFont="1" applyFill="1" applyBorder="1" applyAlignment="1">
      <alignment horizontal="center" vertical="center" wrapText="1"/>
    </xf>
    <xf numFmtId="0" fontId="37" fillId="0" borderId="9" xfId="6" applyFont="1" applyBorder="1" applyAlignment="1">
      <alignment horizontal="center" vertical="center" wrapText="1"/>
    </xf>
    <xf numFmtId="0" fontId="12" fillId="0" borderId="9" xfId="2127" applyFont="1" applyBorder="1" applyAlignment="1">
      <alignment vertical="center" wrapText="1"/>
    </xf>
    <xf numFmtId="2" fontId="12" fillId="0" borderId="9" xfId="2127" applyNumberFormat="1" applyFont="1" applyBorder="1" applyAlignment="1">
      <alignment vertical="center" wrapText="1"/>
    </xf>
    <xf numFmtId="0" fontId="37" fillId="0" borderId="1" xfId="2127" applyFont="1" applyBorder="1" applyAlignment="1">
      <alignment vertical="center"/>
    </xf>
    <xf numFmtId="0" fontId="37" fillId="2" borderId="1" xfId="1456" applyFont="1" applyFill="1" applyBorder="1" applyAlignment="1">
      <alignment horizontal="center" vertical="center" wrapText="1"/>
    </xf>
    <xf numFmtId="0" fontId="37" fillId="2" borderId="1" xfId="1456" applyFont="1" applyFill="1" applyBorder="1" applyAlignment="1">
      <alignment horizontal="justify" vertical="center" wrapText="1"/>
    </xf>
    <xf numFmtId="0" fontId="12" fillId="2" borderId="1" xfId="1456" applyFont="1" applyFill="1" applyBorder="1" applyAlignment="1">
      <alignment horizontal="center" vertical="center" wrapText="1"/>
    </xf>
    <xf numFmtId="0" fontId="12" fillId="0" borderId="1" xfId="1456" applyFont="1" applyBorder="1" applyAlignment="1">
      <alignment horizontal="center" vertical="center" wrapText="1"/>
    </xf>
    <xf numFmtId="0" fontId="38" fillId="0" borderId="1" xfId="2127" applyFont="1" applyBorder="1" applyAlignment="1">
      <alignment vertical="center" wrapText="1"/>
    </xf>
    <xf numFmtId="0" fontId="37" fillId="0" borderId="1" xfId="1456" applyFont="1" applyBorder="1" applyAlignment="1">
      <alignment horizontal="center" vertical="center" wrapText="1"/>
    </xf>
    <xf numFmtId="0" fontId="12" fillId="0" borderId="1" xfId="2127" applyFont="1" applyBorder="1" applyAlignment="1">
      <alignment vertical="center" wrapText="1"/>
    </xf>
    <xf numFmtId="0" fontId="12" fillId="2" borderId="1" xfId="1456" quotePrefix="1" applyFont="1" applyFill="1" applyBorder="1" applyAlignment="1">
      <alignment horizontal="center" vertical="center" wrapText="1"/>
    </xf>
    <xf numFmtId="0" fontId="12" fillId="2" borderId="1" xfId="1456" applyFont="1" applyFill="1" applyBorder="1" applyAlignment="1">
      <alignment horizontal="justify" vertical="center" wrapText="1"/>
    </xf>
    <xf numFmtId="170" fontId="12" fillId="0" borderId="1" xfId="1456" applyNumberFormat="1" applyFont="1" applyBorder="1" applyAlignment="1">
      <alignment horizontal="center" vertical="center" wrapText="1"/>
    </xf>
    <xf numFmtId="176" fontId="12" fillId="0" borderId="1" xfId="2127" applyNumberFormat="1" applyFont="1" applyBorder="1" applyAlignment="1">
      <alignment vertical="center" wrapText="1"/>
    </xf>
    <xf numFmtId="174" fontId="12" fillId="0" borderId="1" xfId="2" applyNumberFormat="1" applyFont="1" applyBorder="1" applyAlignment="1">
      <alignment horizontal="center" vertical="center" wrapText="1"/>
    </xf>
    <xf numFmtId="175" fontId="12" fillId="0" borderId="1" xfId="2" applyNumberFormat="1" applyFont="1" applyBorder="1" applyAlignment="1">
      <alignment horizontal="center" vertical="center" wrapText="1"/>
    </xf>
    <xf numFmtId="0" fontId="37" fillId="2" borderId="1" xfId="1456" quotePrefix="1" applyFont="1" applyFill="1" applyBorder="1" applyAlignment="1">
      <alignment horizontal="center" vertical="center" wrapText="1"/>
    </xf>
    <xf numFmtId="0" fontId="12" fillId="2" borderId="1" xfId="1456" quotePrefix="1" applyFont="1" applyFill="1" applyBorder="1" applyAlignment="1">
      <alignment horizontal="justify" vertical="center" wrapText="1"/>
    </xf>
    <xf numFmtId="0" fontId="12" fillId="0" borderId="1" xfId="1456" applyFont="1" applyBorder="1" applyAlignment="1">
      <alignment horizontal="right" wrapText="1"/>
    </xf>
    <xf numFmtId="2" fontId="12" fillId="0" borderId="1" xfId="1456" applyNumberFormat="1" applyFont="1" applyBorder="1" applyAlignment="1">
      <alignment horizontal="center" vertical="center" wrapText="1"/>
    </xf>
    <xf numFmtId="1" fontId="12" fillId="0" borderId="1" xfId="1456" applyNumberFormat="1" applyFont="1" applyBorder="1" applyAlignment="1">
      <alignment horizontal="right" wrapText="1"/>
    </xf>
    <xf numFmtId="0" fontId="12" fillId="0" borderId="1" xfId="2127" applyFont="1" applyBorder="1" applyAlignment="1">
      <alignment vertical="center"/>
    </xf>
    <xf numFmtId="168" fontId="12" fillId="0" borderId="1" xfId="2" applyFont="1" applyBorder="1" applyAlignment="1">
      <alignment horizontal="center" vertical="center" wrapText="1"/>
    </xf>
    <xf numFmtId="176" fontId="12" fillId="0" borderId="1" xfId="2127" applyNumberFormat="1" applyFont="1" applyBorder="1" applyAlignment="1">
      <alignment vertical="center"/>
    </xf>
    <xf numFmtId="171" fontId="12" fillId="0" borderId="1" xfId="2127" applyNumberFormat="1" applyFont="1" applyBorder="1" applyAlignment="1">
      <alignment vertical="center" wrapText="1"/>
    </xf>
    <xf numFmtId="0" fontId="198" fillId="2" borderId="1" xfId="6" applyFont="1" applyFill="1" applyBorder="1" applyAlignment="1">
      <alignment horizontal="center" vertical="center" wrapText="1"/>
    </xf>
    <xf numFmtId="0" fontId="38" fillId="2" borderId="1" xfId="6" quotePrefix="1" applyFont="1" applyFill="1" applyBorder="1" applyAlignment="1">
      <alignment horizontal="justify" vertical="center" wrapText="1"/>
    </xf>
    <xf numFmtId="0" fontId="38" fillId="2" borderId="1" xfId="6" applyFont="1" applyFill="1" applyBorder="1" applyAlignment="1">
      <alignment horizontal="center" vertical="center" wrapText="1"/>
    </xf>
    <xf numFmtId="0" fontId="38" fillId="0" borderId="1" xfId="6" applyFont="1" applyBorder="1" applyAlignment="1">
      <alignment horizontal="center" vertical="center" wrapText="1"/>
    </xf>
    <xf numFmtId="170" fontId="12" fillId="0" borderId="1" xfId="6" applyNumberFormat="1" applyFont="1" applyBorder="1" applyAlignment="1">
      <alignment horizontal="center" vertical="center" wrapText="1"/>
    </xf>
    <xf numFmtId="168" fontId="12" fillId="0" borderId="1" xfId="2" applyFont="1" applyBorder="1" applyAlignment="1">
      <alignment vertical="center" wrapText="1"/>
    </xf>
    <xf numFmtId="0" fontId="37" fillId="2" borderId="1" xfId="6" quotePrefix="1" applyFont="1" applyFill="1" applyBorder="1" applyAlignment="1">
      <alignment horizontal="justify" vertical="center" wrapText="1"/>
    </xf>
    <xf numFmtId="0" fontId="37" fillId="0" borderId="1" xfId="2127" applyFont="1" applyBorder="1" applyAlignment="1">
      <alignment vertical="center" wrapText="1"/>
    </xf>
    <xf numFmtId="174" fontId="254" fillId="0" borderId="1" xfId="3" applyNumberFormat="1" applyFont="1" applyBorder="1" applyAlignment="1">
      <alignment horizontal="right" vertical="center" wrapText="1"/>
    </xf>
    <xf numFmtId="174" fontId="254" fillId="0" borderId="1" xfId="6" applyNumberFormat="1" applyFont="1" applyBorder="1" applyAlignment="1">
      <alignment horizontal="right" vertical="center" wrapText="1"/>
    </xf>
    <xf numFmtId="0" fontId="237" fillId="0" borderId="1" xfId="0" applyFont="1" applyBorder="1" applyAlignment="1">
      <alignment horizontal="left" vertical="center" wrapText="1"/>
    </xf>
    <xf numFmtId="0" fontId="237" fillId="0" borderId="1" xfId="0" applyFont="1" applyBorder="1" applyAlignment="1">
      <alignment horizontal="center" vertical="center" wrapText="1"/>
    </xf>
    <xf numFmtId="0" fontId="237" fillId="0" borderId="1" xfId="6" applyFont="1" applyBorder="1" applyAlignment="1">
      <alignment horizontal="center" vertical="center" wrapText="1"/>
    </xf>
    <xf numFmtId="0" fontId="237" fillId="0" borderId="1" xfId="6" applyFont="1" applyBorder="1" applyAlignment="1">
      <alignment horizontal="center" vertical="center"/>
    </xf>
    <xf numFmtId="171" fontId="238" fillId="0" borderId="1" xfId="1" applyNumberFormat="1" applyFont="1" applyBorder="1" applyAlignment="1">
      <alignment horizontal="center" vertical="center" wrapText="1"/>
    </xf>
    <xf numFmtId="171" fontId="238" fillId="0" borderId="1" xfId="1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center" wrapText="1"/>
    </xf>
    <xf numFmtId="0" fontId="5" fillId="0" borderId="1" xfId="6" applyFont="1" applyBorder="1" applyAlignment="1">
      <alignment horizontal="justify" vertical="center" wrapText="1"/>
    </xf>
    <xf numFmtId="0" fontId="5" fillId="0" borderId="1" xfId="6" quotePrefix="1" applyFont="1" applyBorder="1" applyAlignment="1">
      <alignment horizontal="justify" vertical="center" wrapText="1"/>
    </xf>
    <xf numFmtId="0" fontId="4" fillId="0" borderId="1" xfId="6" quotePrefix="1" applyFont="1" applyBorder="1" applyAlignment="1">
      <alignment horizontal="justify" vertical="center" wrapText="1"/>
    </xf>
    <xf numFmtId="171" fontId="7" fillId="0" borderId="1" xfId="1" applyNumberFormat="1" applyFont="1" applyBorder="1" applyAlignment="1">
      <alignment horizontal="right" vertical="center"/>
    </xf>
    <xf numFmtId="172" fontId="37" fillId="2" borderId="1" xfId="4" applyNumberFormat="1" applyFont="1" applyFill="1" applyBorder="1" applyAlignment="1">
      <alignment horizontal="center" vertical="center" wrapText="1"/>
    </xf>
    <xf numFmtId="172" fontId="37" fillId="2" borderId="1" xfId="4" applyNumberFormat="1" applyFont="1" applyFill="1" applyBorder="1" applyAlignment="1">
      <alignment horizontal="justify" vertical="center" wrapText="1"/>
    </xf>
    <xf numFmtId="172" fontId="12" fillId="2" borderId="1" xfId="4" quotePrefix="1" applyNumberFormat="1" applyFont="1" applyFill="1" applyBorder="1" applyAlignment="1">
      <alignment horizontal="center" vertical="center" wrapText="1"/>
    </xf>
    <xf numFmtId="172" fontId="12" fillId="2" borderId="1" xfId="4" quotePrefix="1" applyNumberFormat="1" applyFont="1" applyFill="1" applyBorder="1" applyAlignment="1">
      <alignment horizontal="justify" vertical="center" wrapText="1"/>
    </xf>
    <xf numFmtId="172" fontId="12" fillId="2" borderId="1" xfId="4" applyNumberFormat="1" applyFont="1" applyFill="1" applyBorder="1" applyAlignment="1">
      <alignment horizontal="center" vertical="center" wrapText="1"/>
    </xf>
    <xf numFmtId="172" fontId="38" fillId="2" borderId="1" xfId="4" applyNumberFormat="1" applyFont="1" applyFill="1" applyBorder="1" applyAlignment="1">
      <alignment horizontal="center" vertical="center"/>
    </xf>
    <xf numFmtId="172" fontId="12" fillId="2" borderId="1" xfId="4" applyNumberFormat="1" applyFont="1" applyFill="1" applyBorder="1" applyAlignment="1">
      <alignment horizontal="center" vertical="center"/>
    </xf>
    <xf numFmtId="172" fontId="37" fillId="2" borderId="1" xfId="4" applyNumberFormat="1" applyFont="1" applyFill="1" applyBorder="1" applyAlignment="1">
      <alignment horizontal="center" vertical="center"/>
    </xf>
    <xf numFmtId="0" fontId="37" fillId="0" borderId="1" xfId="6" applyFont="1" applyBorder="1" applyAlignment="1">
      <alignment horizontal="center" vertical="center"/>
    </xf>
    <xf numFmtId="174" fontId="12" fillId="0" borderId="1" xfId="2" applyNumberFormat="1" applyFont="1" applyBorder="1" applyAlignment="1">
      <alignment horizontal="center" vertical="center"/>
    </xf>
    <xf numFmtId="174" fontId="12" fillId="0" borderId="1" xfId="2" applyNumberFormat="1" applyFont="1" applyFill="1" applyBorder="1" applyAlignment="1">
      <alignment vertical="center"/>
    </xf>
    <xf numFmtId="172" fontId="12" fillId="2" borderId="1" xfId="4" applyNumberFormat="1" applyFont="1" applyFill="1" applyBorder="1" applyAlignment="1">
      <alignment horizontal="center" vertical="top"/>
    </xf>
    <xf numFmtId="174" fontId="12" fillId="0" borderId="1" xfId="2" applyNumberFormat="1" applyFont="1" applyBorder="1" applyAlignment="1">
      <alignment horizontal="right" vertical="center"/>
    </xf>
    <xf numFmtId="174" fontId="12" fillId="2" borderId="1" xfId="2" applyNumberFormat="1" applyFont="1" applyFill="1" applyBorder="1" applyAlignment="1">
      <alignment horizontal="right" vertical="center"/>
    </xf>
    <xf numFmtId="174" fontId="12" fillId="0" borderId="1" xfId="6" applyNumberFormat="1" applyFont="1" applyBorder="1" applyAlignment="1">
      <alignment horizontal="center" vertical="center" wrapText="1"/>
    </xf>
    <xf numFmtId="0" fontId="12" fillId="0" borderId="1" xfId="2136" applyFont="1" applyBorder="1" applyAlignment="1">
      <alignment horizontal="right" vertical="center"/>
    </xf>
    <xf numFmtId="172" fontId="37" fillId="2" borderId="1" xfId="4" quotePrefix="1" applyNumberFormat="1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2" fillId="2" borderId="1" xfId="3" quotePrefix="1" applyFont="1" applyFill="1" applyBorder="1" applyAlignment="1">
      <alignment horizontal="left" vertical="center" wrapText="1"/>
    </xf>
    <xf numFmtId="174" fontId="12" fillId="0" borderId="1" xfId="6" applyNumberFormat="1" applyFont="1" applyBorder="1" applyAlignment="1">
      <alignment horizontal="center" vertical="center"/>
    </xf>
    <xf numFmtId="172" fontId="12" fillId="2" borderId="1" xfId="4" applyNumberFormat="1" applyFont="1" applyFill="1" applyBorder="1" applyAlignment="1">
      <alignment horizontal="right" vertical="center" wrapText="1"/>
    </xf>
    <xf numFmtId="172" fontId="12" fillId="2" borderId="1" xfId="4" quotePrefix="1" applyNumberFormat="1" applyFont="1" applyFill="1" applyBorder="1" applyAlignment="1">
      <alignment horizontal="left" vertical="center" wrapText="1"/>
    </xf>
    <xf numFmtId="172" fontId="12" fillId="2" borderId="1" xfId="4" applyNumberFormat="1" applyFont="1" applyFill="1" applyBorder="1" applyAlignment="1">
      <alignment horizontal="right" vertical="center"/>
    </xf>
    <xf numFmtId="0" fontId="12" fillId="0" borderId="1" xfId="6" applyFont="1" applyBorder="1" applyAlignment="1">
      <alignment horizontal="center" vertical="center"/>
    </xf>
    <xf numFmtId="172" fontId="37" fillId="2" borderId="1" xfId="4" quotePrefix="1" applyNumberFormat="1" applyFont="1" applyFill="1" applyBorder="1" applyAlignment="1">
      <alignment horizontal="justify" vertical="center" wrapText="1"/>
    </xf>
    <xf numFmtId="0" fontId="12" fillId="2" borderId="1" xfId="2136" quotePrefix="1" applyFont="1" applyFill="1" applyBorder="1" applyAlignment="1">
      <alignment horizontal="justify" vertical="center" wrapText="1"/>
    </xf>
    <xf numFmtId="0" fontId="12" fillId="2" borderId="1" xfId="2136" applyFont="1" applyFill="1" applyBorder="1" applyAlignment="1">
      <alignment horizontal="center" vertical="center" wrapText="1"/>
    </xf>
    <xf numFmtId="0" fontId="12" fillId="2" borderId="1" xfId="2136" applyFont="1" applyFill="1" applyBorder="1" applyAlignment="1">
      <alignment horizontal="justify" vertical="center" wrapText="1"/>
    </xf>
    <xf numFmtId="172" fontId="12" fillId="2" borderId="1" xfId="4" quotePrefix="1" applyNumberFormat="1" applyFont="1" applyFill="1" applyBorder="1" applyAlignment="1">
      <alignment horizontal="center" vertical="top"/>
    </xf>
    <xf numFmtId="172" fontId="12" fillId="2" borderId="1" xfId="4" applyNumberFormat="1" applyFont="1" applyFill="1" applyBorder="1" applyAlignment="1">
      <alignment horizontal="justify" vertical="center" wrapText="1"/>
    </xf>
    <xf numFmtId="172" fontId="38" fillId="2" borderId="1" xfId="4" applyNumberFormat="1" applyFont="1" applyFill="1" applyBorder="1" applyAlignment="1">
      <alignment horizontal="justify" vertical="center" wrapText="1"/>
    </xf>
    <xf numFmtId="172" fontId="38" fillId="2" borderId="1" xfId="4" applyNumberFormat="1" applyFont="1" applyFill="1" applyBorder="1" applyAlignment="1">
      <alignment horizontal="center" vertical="top"/>
    </xf>
    <xf numFmtId="1" fontId="12" fillId="0" borderId="1" xfId="6" applyNumberFormat="1" applyFont="1" applyBorder="1" applyAlignment="1">
      <alignment horizontal="center" vertical="center"/>
    </xf>
    <xf numFmtId="172" fontId="37" fillId="2" borderId="1" xfId="4" applyNumberFormat="1" applyFont="1" applyFill="1" applyBorder="1" applyAlignment="1">
      <alignment horizontal="center" vertical="top"/>
    </xf>
    <xf numFmtId="0" fontId="4" fillId="0" borderId="1" xfId="6" applyFont="1" applyBorder="1" applyAlignment="1">
      <alignment horizontal="center" vertical="top"/>
    </xf>
    <xf numFmtId="0" fontId="12" fillId="0" borderId="1" xfId="6" quotePrefix="1" applyFont="1" applyBorder="1" applyAlignment="1">
      <alignment horizontal="justify" vertical="center" wrapText="1"/>
    </xf>
    <xf numFmtId="171" fontId="5" fillId="0" borderId="1" xfId="1" applyNumberFormat="1" applyFont="1" applyBorder="1" applyAlignment="1">
      <alignment horizontal="right" vertical="center"/>
    </xf>
    <xf numFmtId="171" fontId="238" fillId="0" borderId="1" xfId="1" applyNumberFormat="1" applyFont="1" applyFill="1" applyBorder="1" applyAlignment="1">
      <alignment horizontal="right" vertical="center"/>
    </xf>
    <xf numFmtId="171" fontId="238" fillId="0" borderId="1" xfId="1" applyNumberFormat="1" applyFont="1" applyBorder="1" applyAlignment="1">
      <alignment horizontal="right" vertical="center" wrapText="1"/>
    </xf>
    <xf numFmtId="0" fontId="5" fillId="0" borderId="1" xfId="6" applyFont="1" applyBorder="1" applyAlignment="1">
      <alignment horizontal="center" vertical="center" wrapText="1"/>
    </xf>
    <xf numFmtId="0" fontId="2" fillId="0" borderId="0" xfId="1456" applyFont="1" applyAlignment="1">
      <alignment horizontal="center" vertical="center"/>
    </xf>
    <xf numFmtId="0" fontId="239" fillId="0" borderId="0" xfId="1456" applyFont="1" applyAlignment="1">
      <alignment horizontal="center" vertical="center"/>
    </xf>
    <xf numFmtId="174" fontId="12" fillId="0" borderId="1" xfId="2" applyNumberFormat="1" applyFont="1" applyBorder="1" applyAlignment="1">
      <alignment horizontal="right" vertical="center" wrapText="1"/>
    </xf>
    <xf numFmtId="279" fontId="238" fillId="0" borderId="0" xfId="0" applyNumberFormat="1" applyFont="1"/>
    <xf numFmtId="0" fontId="212" fillId="0" borderId="0" xfId="6" applyFont="1" applyAlignment="1">
      <alignment horizontal="center" vertical="center"/>
    </xf>
    <xf numFmtId="168" fontId="3" fillId="0" borderId="0" xfId="2" applyFont="1"/>
    <xf numFmtId="174" fontId="5" fillId="0" borderId="40" xfId="2" applyNumberFormat="1" applyFont="1" applyBorder="1" applyAlignment="1">
      <alignment horizontal="center" vertical="center" wrapText="1"/>
    </xf>
    <xf numFmtId="0" fontId="5" fillId="0" borderId="40" xfId="2137" applyFont="1" applyBorder="1" applyAlignment="1">
      <alignment vertical="center"/>
    </xf>
    <xf numFmtId="0" fontId="5" fillId="0" borderId="7" xfId="2137" applyFont="1" applyBorder="1" applyAlignment="1">
      <alignment vertical="center"/>
    </xf>
    <xf numFmtId="175" fontId="5" fillId="0" borderId="7" xfId="2" applyNumberFormat="1" applyFont="1" applyBorder="1" applyAlignment="1">
      <alignment horizontal="center" vertical="center" wrapText="1"/>
    </xf>
    <xf numFmtId="0" fontId="5" fillId="0" borderId="8" xfId="2137" applyFont="1" applyBorder="1" applyAlignment="1">
      <alignment horizontal="justify" vertical="center" wrapText="1"/>
    </xf>
    <xf numFmtId="0" fontId="5" fillId="0" borderId="8" xfId="2137" applyFont="1" applyBorder="1" applyAlignment="1">
      <alignment horizontal="center" vertical="center" wrapText="1"/>
    </xf>
    <xf numFmtId="0" fontId="5" fillId="0" borderId="8" xfId="2137" applyFont="1" applyBorder="1" applyAlignment="1">
      <alignment vertical="center"/>
    </xf>
    <xf numFmtId="176" fontId="12" fillId="0" borderId="0" xfId="1456" applyNumberFormat="1" applyFont="1" applyAlignment="1">
      <alignment horizontal="right" vertical="center"/>
    </xf>
    <xf numFmtId="0" fontId="12" fillId="0" borderId="0" xfId="1456" applyFont="1" applyAlignment="1">
      <alignment vertical="center"/>
    </xf>
    <xf numFmtId="174" fontId="238" fillId="0" borderId="1" xfId="2" applyNumberFormat="1" applyFont="1" applyBorder="1"/>
    <xf numFmtId="171" fontId="4" fillId="0" borderId="9" xfId="4" applyNumberFormat="1" applyFont="1" applyBorder="1" applyAlignment="1">
      <alignment horizontal="center" vertical="center" wrapText="1"/>
    </xf>
    <xf numFmtId="171" fontId="4" fillId="0" borderId="9" xfId="4" applyNumberFormat="1" applyFont="1" applyBorder="1" applyAlignment="1">
      <alignment vertical="center" wrapText="1"/>
    </xf>
    <xf numFmtId="0" fontId="12" fillId="0" borderId="9" xfId="1519" applyFont="1" applyBorder="1" applyAlignment="1">
      <alignment horizontal="center" vertical="center" wrapText="1"/>
    </xf>
    <xf numFmtId="3" fontId="12" fillId="0" borderId="9" xfId="1456" applyNumberFormat="1" applyFont="1" applyBorder="1" applyAlignment="1">
      <alignment horizontal="right" vertical="center"/>
    </xf>
    <xf numFmtId="176" fontId="12" fillId="0" borderId="9" xfId="1456" applyNumberFormat="1" applyFont="1" applyBorder="1" applyAlignment="1">
      <alignment horizontal="right" vertical="center"/>
    </xf>
    <xf numFmtId="171" fontId="4" fillId="0" borderId="1" xfId="4" applyNumberFormat="1" applyFont="1" applyBorder="1" applyAlignment="1">
      <alignment horizontal="center" vertical="center" wrapText="1"/>
    </xf>
    <xf numFmtId="171" fontId="4" fillId="0" borderId="1" xfId="4" applyNumberFormat="1" applyFont="1" applyBorder="1" applyAlignment="1">
      <alignment vertical="center" wrapText="1"/>
    </xf>
    <xf numFmtId="0" fontId="5" fillId="0" borderId="1" xfId="1456" applyFont="1" applyBorder="1" applyAlignment="1">
      <alignment horizontal="center" vertical="center" wrapText="1"/>
    </xf>
    <xf numFmtId="0" fontId="5" fillId="0" borderId="1" xfId="1456" applyFont="1" applyBorder="1" applyAlignment="1">
      <alignment horizontal="right" vertical="center"/>
    </xf>
    <xf numFmtId="176" fontId="5" fillId="0" borderId="1" xfId="1456" applyNumberFormat="1" applyFont="1" applyBorder="1" applyAlignment="1">
      <alignment horizontal="right" vertical="center"/>
    </xf>
    <xf numFmtId="174" fontId="5" fillId="0" borderId="1" xfId="2" applyNumberFormat="1" applyFont="1" applyBorder="1" applyAlignment="1">
      <alignment horizontal="right" vertical="center"/>
    </xf>
    <xf numFmtId="171" fontId="5" fillId="0" borderId="1" xfId="4" applyNumberFormat="1" applyFont="1" applyBorder="1" applyAlignment="1">
      <alignment horizontal="center" vertical="center" wrapText="1"/>
    </xf>
    <xf numFmtId="171" fontId="5" fillId="0" borderId="1" xfId="4" applyNumberFormat="1" applyFont="1" applyBorder="1" applyAlignment="1">
      <alignment vertical="center" wrapText="1"/>
    </xf>
    <xf numFmtId="0" fontId="5" fillId="0" borderId="1" xfId="1519" applyFont="1" applyBorder="1" applyAlignment="1">
      <alignment horizontal="center" vertical="center" wrapText="1"/>
    </xf>
    <xf numFmtId="174" fontId="238" fillId="0" borderId="1" xfId="2" applyNumberFormat="1" applyFont="1" applyBorder="1" applyAlignment="1">
      <alignment vertical="center"/>
    </xf>
    <xf numFmtId="174" fontId="12" fillId="0" borderId="1" xfId="2" applyNumberFormat="1" applyFont="1" applyFill="1" applyBorder="1" applyAlignment="1">
      <alignment horizontal="right" vertical="center"/>
    </xf>
    <xf numFmtId="174" fontId="254" fillId="0" borderId="1" xfId="2" applyNumberFormat="1" applyFont="1" applyFill="1" applyBorder="1" applyAlignment="1">
      <alignment horizontal="right" vertical="center" wrapText="1"/>
    </xf>
    <xf numFmtId="174" fontId="12" fillId="0" borderId="1" xfId="2" applyNumberFormat="1" applyFont="1" applyBorder="1" applyAlignment="1">
      <alignment vertical="center"/>
    </xf>
    <xf numFmtId="174" fontId="12" fillId="56" borderId="1" xfId="2" applyNumberFormat="1" applyFont="1" applyFill="1" applyBorder="1" applyAlignment="1">
      <alignment horizontal="right" vertical="center" wrapText="1"/>
    </xf>
    <xf numFmtId="174" fontId="12" fillId="56" borderId="1" xfId="2" applyNumberFormat="1" applyFont="1" applyFill="1" applyBorder="1" applyAlignment="1">
      <alignment horizontal="center" vertical="center" wrapText="1"/>
    </xf>
    <xf numFmtId="174" fontId="37" fillId="0" borderId="1" xfId="2" applyNumberFormat="1" applyFont="1" applyBorder="1" applyAlignment="1">
      <alignment horizontal="justify" vertical="center" wrapText="1"/>
    </xf>
    <xf numFmtId="174" fontId="37" fillId="0" borderId="1" xfId="2" applyNumberFormat="1" applyFont="1" applyBorder="1" applyAlignment="1">
      <alignment horizontal="right" vertical="center"/>
    </xf>
    <xf numFmtId="174" fontId="37" fillId="56" borderId="1" xfId="2" applyNumberFormat="1" applyFont="1" applyFill="1" applyBorder="1" applyAlignment="1">
      <alignment horizontal="right" vertical="center" wrapText="1"/>
    </xf>
    <xf numFmtId="171" fontId="254" fillId="0" borderId="1" xfId="1" applyNumberFormat="1" applyFont="1" applyBorder="1" applyAlignment="1">
      <alignment horizontal="right" vertical="center" wrapText="1"/>
    </xf>
    <xf numFmtId="174" fontId="254" fillId="0" borderId="1" xfId="2" applyNumberFormat="1" applyFont="1" applyBorder="1" applyAlignment="1">
      <alignment horizontal="right" vertical="center" wrapText="1"/>
    </xf>
    <xf numFmtId="0" fontId="4" fillId="2" borderId="1" xfId="6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justify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vertical="center"/>
    </xf>
    <xf numFmtId="0" fontId="4" fillId="2" borderId="1" xfId="6" applyFont="1" applyFill="1" applyBorder="1" applyAlignment="1">
      <alignment horizontal="center" vertical="center" wrapText="1"/>
    </xf>
    <xf numFmtId="0" fontId="5" fillId="2" borderId="1" xfId="6" quotePrefix="1" applyFont="1" applyFill="1" applyBorder="1" applyAlignment="1">
      <alignment horizontal="justify" vertical="center" wrapText="1"/>
    </xf>
    <xf numFmtId="0" fontId="255" fillId="2" borderId="1" xfId="6" applyFont="1" applyFill="1" applyBorder="1" applyAlignment="1">
      <alignment horizontal="justify" vertical="center" wrapText="1"/>
    </xf>
    <xf numFmtId="0" fontId="5" fillId="2" borderId="1" xfId="6" quotePrefix="1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justify" vertical="center" wrapText="1"/>
    </xf>
    <xf numFmtId="0" fontId="12" fillId="2" borderId="1" xfId="1456" applyFont="1" applyFill="1" applyBorder="1" applyAlignment="1">
      <alignment horizontal="left" vertical="center" wrapText="1"/>
    </xf>
    <xf numFmtId="168" fontId="12" fillId="0" borderId="1" xfId="2127" applyNumberFormat="1" applyFont="1" applyBorder="1" applyAlignment="1">
      <alignment vertical="center" wrapText="1"/>
    </xf>
    <xf numFmtId="175" fontId="5" fillId="0" borderId="1" xfId="2" applyNumberFormat="1" applyFont="1" applyBorder="1" applyAlignment="1">
      <alignment horizontal="center" vertical="center" wrapText="1"/>
    </xf>
    <xf numFmtId="175" fontId="5" fillId="0" borderId="1" xfId="2" applyNumberFormat="1" applyFont="1" applyBorder="1" applyAlignment="1">
      <alignment vertical="center"/>
    </xf>
    <xf numFmtId="175" fontId="4" fillId="0" borderId="1" xfId="2" applyNumberFormat="1" applyFont="1" applyBorder="1" applyAlignment="1">
      <alignment vertical="center"/>
    </xf>
    <xf numFmtId="280" fontId="5" fillId="0" borderId="1" xfId="2" applyNumberFormat="1" applyFont="1" applyBorder="1" applyAlignment="1">
      <alignment horizontal="center" vertical="center" wrapText="1"/>
    </xf>
    <xf numFmtId="280" fontId="5" fillId="0" borderId="1" xfId="2" applyNumberFormat="1" applyFont="1" applyBorder="1" applyAlignment="1">
      <alignment vertical="center"/>
    </xf>
    <xf numFmtId="175" fontId="238" fillId="0" borderId="1" xfId="2" applyNumberFormat="1" applyFont="1" applyBorder="1" applyAlignment="1">
      <alignment vertical="center"/>
    </xf>
    <xf numFmtId="280" fontId="238" fillId="0" borderId="1" xfId="2" applyNumberFormat="1" applyFont="1" applyBorder="1" applyAlignment="1">
      <alignment vertical="center"/>
    </xf>
    <xf numFmtId="0" fontId="235" fillId="0" borderId="0" xfId="3" applyFont="1" applyAlignment="1">
      <alignment horizontal="center" vertical="center" wrapText="1"/>
    </xf>
    <xf numFmtId="0" fontId="236" fillId="0" borderId="10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237" fillId="0" borderId="1" xfId="3" applyFont="1" applyBorder="1" applyAlignment="1">
      <alignment horizontal="center" vertical="center" wrapText="1"/>
    </xf>
    <xf numFmtId="0" fontId="237" fillId="0" borderId="4" xfId="3" applyFont="1" applyBorder="1" applyAlignment="1">
      <alignment horizontal="center" vertical="center" wrapText="1"/>
    </xf>
    <xf numFmtId="0" fontId="237" fillId="0" borderId="5" xfId="3" applyFont="1" applyBorder="1" applyAlignment="1">
      <alignment horizontal="center" vertical="center" wrapText="1"/>
    </xf>
    <xf numFmtId="0" fontId="237" fillId="0" borderId="63" xfId="3" applyFont="1" applyBorder="1" applyAlignment="1">
      <alignment horizontal="center" vertical="center" wrapText="1"/>
    </xf>
    <xf numFmtId="0" fontId="237" fillId="0" borderId="64" xfId="3" applyFont="1" applyBorder="1" applyAlignment="1">
      <alignment horizontal="center" vertical="center" wrapText="1"/>
    </xf>
    <xf numFmtId="0" fontId="237" fillId="0" borderId="65" xfId="3" applyFont="1" applyBorder="1" applyAlignment="1">
      <alignment horizontal="center" vertical="center" wrapText="1"/>
    </xf>
    <xf numFmtId="0" fontId="237" fillId="0" borderId="66" xfId="3" applyFont="1" applyBorder="1" applyAlignment="1">
      <alignment horizontal="center" vertical="center" wrapText="1"/>
    </xf>
    <xf numFmtId="0" fontId="237" fillId="0" borderId="10" xfId="3" applyFont="1" applyBorder="1" applyAlignment="1">
      <alignment horizontal="center" vertical="center" wrapText="1"/>
    </xf>
    <xf numFmtId="0" fontId="237" fillId="0" borderId="67" xfId="3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238" fillId="0" borderId="1" xfId="0" applyFont="1" applyBorder="1" applyAlignment="1">
      <alignment horizontal="center" vertical="center" wrapText="1"/>
    </xf>
    <xf numFmtId="0" fontId="10" fillId="0" borderId="0" xfId="2127" applyFont="1" applyAlignment="1">
      <alignment horizontal="center" vertical="center"/>
    </xf>
    <xf numFmtId="0" fontId="8" fillId="0" borderId="0" xfId="2127" applyFont="1" applyAlignment="1">
      <alignment horizontal="center" vertical="center"/>
    </xf>
    <xf numFmtId="0" fontId="10" fillId="0" borderId="1" xfId="2127" applyFont="1" applyBorder="1" applyAlignment="1">
      <alignment horizontal="center" vertical="center" wrapText="1"/>
    </xf>
    <xf numFmtId="0" fontId="4" fillId="0" borderId="1" xfId="2127" applyFont="1" applyBorder="1" applyAlignment="1">
      <alignment horizontal="center" vertical="center" wrapText="1"/>
    </xf>
    <xf numFmtId="0" fontId="47" fillId="0" borderId="0" xfId="6" applyFont="1" applyAlignment="1">
      <alignment horizontal="center" vertical="center" wrapText="1"/>
    </xf>
    <xf numFmtId="0" fontId="240" fillId="0" borderId="0" xfId="6" applyFont="1" applyAlignment="1">
      <alignment horizontal="center"/>
    </xf>
    <xf numFmtId="0" fontId="47" fillId="2" borderId="0" xfId="0" applyFont="1" applyFill="1" applyAlignment="1">
      <alignment horizontal="center" vertical="center" wrapText="1"/>
    </xf>
    <xf numFmtId="0" fontId="196" fillId="2" borderId="0" xfId="0" applyFont="1" applyFill="1" applyAlignment="1">
      <alignment horizontal="center" vertical="center" wrapText="1"/>
    </xf>
    <xf numFmtId="0" fontId="24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172" fontId="47" fillId="0" borderId="0" xfId="996" applyNumberFormat="1" applyFont="1" applyFill="1" applyAlignment="1">
      <alignment horizontal="center" vertical="center" wrapText="1"/>
    </xf>
    <xf numFmtId="172" fontId="8" fillId="0" borderId="0" xfId="996" applyNumberFormat="1" applyFont="1" applyFill="1" applyAlignment="1">
      <alignment horizontal="center" vertical="center" wrapText="1"/>
    </xf>
    <xf numFmtId="172" fontId="251" fillId="0" borderId="0" xfId="4" applyNumberFormat="1" applyFont="1" applyFill="1" applyBorder="1" applyAlignment="1">
      <alignment horizontal="right" vertical="center"/>
    </xf>
    <xf numFmtId="0" fontId="238" fillId="0" borderId="4" xfId="0" applyFont="1" applyBorder="1" applyAlignment="1">
      <alignment horizontal="center" vertical="center" wrapText="1"/>
    </xf>
    <xf numFmtId="0" fontId="238" fillId="0" borderId="5" xfId="0" applyFont="1" applyBorder="1" applyAlignment="1">
      <alignment horizontal="center" vertical="center" wrapText="1"/>
    </xf>
    <xf numFmtId="0" fontId="238" fillId="0" borderId="6" xfId="0" applyFont="1" applyBorder="1" applyAlignment="1">
      <alignment horizontal="center" vertical="center" wrapText="1"/>
    </xf>
    <xf numFmtId="0" fontId="47" fillId="0" borderId="0" xfId="2136" applyFont="1" applyAlignment="1">
      <alignment horizontal="center" vertical="center"/>
    </xf>
    <xf numFmtId="0" fontId="8" fillId="0" borderId="0" xfId="2136" applyFont="1" applyAlignment="1">
      <alignment horizontal="center" vertical="center"/>
    </xf>
    <xf numFmtId="0" fontId="6" fillId="0" borderId="1" xfId="2136" applyBorder="1" applyAlignment="1">
      <alignment horizontal="center" vertical="center" wrapText="1"/>
    </xf>
    <xf numFmtId="0" fontId="12" fillId="0" borderId="1" xfId="2136" applyFont="1" applyBorder="1" applyAlignment="1">
      <alignment horizontal="center" vertical="center" wrapText="1"/>
    </xf>
    <xf numFmtId="0" fontId="10" fillId="0" borderId="0" xfId="2137" applyFont="1" applyAlignment="1">
      <alignment horizontal="center" vertical="center"/>
    </xf>
    <xf numFmtId="0" fontId="8" fillId="0" borderId="0" xfId="2137" applyFont="1" applyAlignment="1">
      <alignment horizontal="center" vertical="center"/>
    </xf>
    <xf numFmtId="0" fontId="6" fillId="0" borderId="1" xfId="2137" applyBorder="1" applyAlignment="1">
      <alignment horizontal="center" vertical="center" wrapText="1"/>
    </xf>
    <xf numFmtId="0" fontId="12" fillId="0" borderId="1" xfId="2137" applyFont="1" applyBorder="1" applyAlignment="1">
      <alignment horizontal="center" vertical="center" wrapText="1"/>
    </xf>
    <xf numFmtId="0" fontId="2" fillId="0" borderId="0" xfId="1456" applyFont="1" applyAlignment="1">
      <alignment horizontal="center" vertical="center"/>
    </xf>
    <xf numFmtId="0" fontId="239" fillId="0" borderId="0" xfId="1456" applyFont="1" applyAlignment="1">
      <alignment horizontal="center" vertical="center"/>
    </xf>
    <xf numFmtId="0" fontId="5" fillId="0" borderId="1" xfId="1456" applyFont="1" applyBorder="1" applyAlignment="1">
      <alignment horizontal="center" vertical="center" wrapText="1"/>
    </xf>
  </cellXfs>
  <cellStyles count="2139">
    <cellStyle name="_x0001_" xfId="9" xr:uid="{00000000-0005-0000-0000-000000000000}"/>
    <cellStyle name="          _x000d__x000a_shell=progman.exe_x000d__x000a_m" xfId="10" xr:uid="{00000000-0005-0000-0000-000001000000}"/>
    <cellStyle name=" (2)" xfId="11" xr:uid="{00000000-0005-0000-0000-000002000000}"/>
    <cellStyle name="_x000d__x000a_JournalTemplate=C:\COMFO\CTALK\JOURSTD.TPL_x000d__x000a_LbStateAddress=3 3 0 251 1 89 2 311_x000d__x000a_LbStateJou" xfId="12" xr:uid="{00000000-0005-0000-0000-000003000000}"/>
    <cellStyle name="# ##0" xfId="13" xr:uid="{00000000-0005-0000-0000-000004000000}"/>
    <cellStyle name="#,##0" xfId="14" xr:uid="{00000000-0005-0000-0000-000005000000}"/>
    <cellStyle name=",." xfId="15" xr:uid="{00000000-0005-0000-0000-000006000000}"/>
    <cellStyle name="." xfId="16" xr:uid="{00000000-0005-0000-0000-000007000000}"/>
    <cellStyle name=".d©y" xfId="17" xr:uid="{00000000-0005-0000-0000-000008000000}"/>
    <cellStyle name="??" xfId="18" xr:uid="{00000000-0005-0000-0000-000009000000}"/>
    <cellStyle name="?? [0.00]_      " xfId="19" xr:uid="{00000000-0005-0000-0000-00000A000000}"/>
    <cellStyle name="?? [0]" xfId="20" xr:uid="{00000000-0005-0000-0000-00000B000000}"/>
    <cellStyle name="?? [0] 2" xfId="21" xr:uid="{00000000-0005-0000-0000-00000C000000}"/>
    <cellStyle name="?? [0] 2 2" xfId="22" xr:uid="{00000000-0005-0000-0000-00000D000000}"/>
    <cellStyle name="?? 10" xfId="23" xr:uid="{00000000-0005-0000-0000-00000E000000}"/>
    <cellStyle name="?? 11" xfId="24" xr:uid="{00000000-0005-0000-0000-00000F000000}"/>
    <cellStyle name="?? 12" xfId="25" xr:uid="{00000000-0005-0000-0000-000010000000}"/>
    <cellStyle name="?? 13" xfId="26" xr:uid="{00000000-0005-0000-0000-000011000000}"/>
    <cellStyle name="?? 14" xfId="27" xr:uid="{00000000-0005-0000-0000-000012000000}"/>
    <cellStyle name="?? 15" xfId="28" xr:uid="{00000000-0005-0000-0000-000013000000}"/>
    <cellStyle name="?? 16" xfId="29" xr:uid="{00000000-0005-0000-0000-000014000000}"/>
    <cellStyle name="?? 17" xfId="30" xr:uid="{00000000-0005-0000-0000-000015000000}"/>
    <cellStyle name="?? 18" xfId="31" xr:uid="{00000000-0005-0000-0000-000016000000}"/>
    <cellStyle name="?? 19" xfId="32" xr:uid="{00000000-0005-0000-0000-000017000000}"/>
    <cellStyle name="?? 2" xfId="33" xr:uid="{00000000-0005-0000-0000-000018000000}"/>
    <cellStyle name="?? 2 2" xfId="34" xr:uid="{00000000-0005-0000-0000-000019000000}"/>
    <cellStyle name="?? 20" xfId="35" xr:uid="{00000000-0005-0000-0000-00001A000000}"/>
    <cellStyle name="?? 21" xfId="36" xr:uid="{00000000-0005-0000-0000-00001B000000}"/>
    <cellStyle name="?? 22" xfId="37" xr:uid="{00000000-0005-0000-0000-00001C000000}"/>
    <cellStyle name="?? 23" xfId="38" xr:uid="{00000000-0005-0000-0000-00001D000000}"/>
    <cellStyle name="?? 24" xfId="39" xr:uid="{00000000-0005-0000-0000-00001E000000}"/>
    <cellStyle name="?? 25" xfId="40" xr:uid="{00000000-0005-0000-0000-00001F000000}"/>
    <cellStyle name="?? 26" xfId="41" xr:uid="{00000000-0005-0000-0000-000020000000}"/>
    <cellStyle name="?? 27" xfId="42" xr:uid="{00000000-0005-0000-0000-000021000000}"/>
    <cellStyle name="?? 28" xfId="43" xr:uid="{00000000-0005-0000-0000-000022000000}"/>
    <cellStyle name="?? 29" xfId="44" xr:uid="{00000000-0005-0000-0000-000023000000}"/>
    <cellStyle name="?? 3" xfId="45" xr:uid="{00000000-0005-0000-0000-000024000000}"/>
    <cellStyle name="?? 3 2" xfId="46" xr:uid="{00000000-0005-0000-0000-000025000000}"/>
    <cellStyle name="?? 30" xfId="47" xr:uid="{00000000-0005-0000-0000-000026000000}"/>
    <cellStyle name="?? 31" xfId="48" xr:uid="{00000000-0005-0000-0000-000027000000}"/>
    <cellStyle name="?? 32" xfId="49" xr:uid="{00000000-0005-0000-0000-000028000000}"/>
    <cellStyle name="?? 33" xfId="50" xr:uid="{00000000-0005-0000-0000-000029000000}"/>
    <cellStyle name="?? 34" xfId="51" xr:uid="{00000000-0005-0000-0000-00002A000000}"/>
    <cellStyle name="?? 35" xfId="52" xr:uid="{00000000-0005-0000-0000-00002B000000}"/>
    <cellStyle name="?? 36" xfId="53" xr:uid="{00000000-0005-0000-0000-00002C000000}"/>
    <cellStyle name="?? 37" xfId="54" xr:uid="{00000000-0005-0000-0000-00002D000000}"/>
    <cellStyle name="?? 38" xfId="55" xr:uid="{00000000-0005-0000-0000-00002E000000}"/>
    <cellStyle name="?? 39" xfId="56" xr:uid="{00000000-0005-0000-0000-00002F000000}"/>
    <cellStyle name="?? 4" xfId="57" xr:uid="{00000000-0005-0000-0000-000030000000}"/>
    <cellStyle name="?? 40" xfId="58" xr:uid="{00000000-0005-0000-0000-000031000000}"/>
    <cellStyle name="?? 41" xfId="59" xr:uid="{00000000-0005-0000-0000-000032000000}"/>
    <cellStyle name="?? 42" xfId="60" xr:uid="{00000000-0005-0000-0000-000033000000}"/>
    <cellStyle name="?? 43" xfId="61" xr:uid="{00000000-0005-0000-0000-000034000000}"/>
    <cellStyle name="?? 44" xfId="62" xr:uid="{00000000-0005-0000-0000-000035000000}"/>
    <cellStyle name="?? 45" xfId="63" xr:uid="{00000000-0005-0000-0000-000036000000}"/>
    <cellStyle name="?? 46" xfId="64" xr:uid="{00000000-0005-0000-0000-000037000000}"/>
    <cellStyle name="?? 47" xfId="65" xr:uid="{00000000-0005-0000-0000-000038000000}"/>
    <cellStyle name="?? 48" xfId="66" xr:uid="{00000000-0005-0000-0000-000039000000}"/>
    <cellStyle name="?? 49" xfId="67" xr:uid="{00000000-0005-0000-0000-00003A000000}"/>
    <cellStyle name="?? 5" xfId="68" xr:uid="{00000000-0005-0000-0000-00003B000000}"/>
    <cellStyle name="?? 50" xfId="69" xr:uid="{00000000-0005-0000-0000-00003C000000}"/>
    <cellStyle name="?? 51" xfId="70" xr:uid="{00000000-0005-0000-0000-00003D000000}"/>
    <cellStyle name="?? 52" xfId="71" xr:uid="{00000000-0005-0000-0000-00003E000000}"/>
    <cellStyle name="?? 53" xfId="72" xr:uid="{00000000-0005-0000-0000-00003F000000}"/>
    <cellStyle name="?? 54" xfId="73" xr:uid="{00000000-0005-0000-0000-000040000000}"/>
    <cellStyle name="?? 55" xfId="74" xr:uid="{00000000-0005-0000-0000-000041000000}"/>
    <cellStyle name="?? 56" xfId="75" xr:uid="{00000000-0005-0000-0000-000042000000}"/>
    <cellStyle name="?? 57" xfId="76" xr:uid="{00000000-0005-0000-0000-000043000000}"/>
    <cellStyle name="?? 58" xfId="77" xr:uid="{00000000-0005-0000-0000-000044000000}"/>
    <cellStyle name="?? 59" xfId="78" xr:uid="{00000000-0005-0000-0000-000045000000}"/>
    <cellStyle name="?? 6" xfId="79" xr:uid="{00000000-0005-0000-0000-000046000000}"/>
    <cellStyle name="?? 60" xfId="80" xr:uid="{00000000-0005-0000-0000-000047000000}"/>
    <cellStyle name="?? 61" xfId="81" xr:uid="{00000000-0005-0000-0000-000048000000}"/>
    <cellStyle name="?? 62" xfId="82" xr:uid="{00000000-0005-0000-0000-000049000000}"/>
    <cellStyle name="?? 63" xfId="83" xr:uid="{00000000-0005-0000-0000-00004A000000}"/>
    <cellStyle name="?? 64" xfId="84" xr:uid="{00000000-0005-0000-0000-00004B000000}"/>
    <cellStyle name="?? 65" xfId="85" xr:uid="{00000000-0005-0000-0000-00004C000000}"/>
    <cellStyle name="?? 66" xfId="86" xr:uid="{00000000-0005-0000-0000-00004D000000}"/>
    <cellStyle name="?? 67" xfId="87" xr:uid="{00000000-0005-0000-0000-00004E000000}"/>
    <cellStyle name="?? 68" xfId="88" xr:uid="{00000000-0005-0000-0000-00004F000000}"/>
    <cellStyle name="?? 69" xfId="89" xr:uid="{00000000-0005-0000-0000-000050000000}"/>
    <cellStyle name="?? 7" xfId="90" xr:uid="{00000000-0005-0000-0000-000051000000}"/>
    <cellStyle name="?? 70" xfId="91" xr:uid="{00000000-0005-0000-0000-000052000000}"/>
    <cellStyle name="?? 71" xfId="92" xr:uid="{00000000-0005-0000-0000-000053000000}"/>
    <cellStyle name="?? 72" xfId="93" xr:uid="{00000000-0005-0000-0000-000054000000}"/>
    <cellStyle name="?? 73" xfId="94" xr:uid="{00000000-0005-0000-0000-000055000000}"/>
    <cellStyle name="?? 74" xfId="95" xr:uid="{00000000-0005-0000-0000-000056000000}"/>
    <cellStyle name="?? 75" xfId="96" xr:uid="{00000000-0005-0000-0000-000057000000}"/>
    <cellStyle name="?? 76" xfId="97" xr:uid="{00000000-0005-0000-0000-000058000000}"/>
    <cellStyle name="?? 77" xfId="98" xr:uid="{00000000-0005-0000-0000-000059000000}"/>
    <cellStyle name="?? 78" xfId="99" xr:uid="{00000000-0005-0000-0000-00005A000000}"/>
    <cellStyle name="?? 79" xfId="100" xr:uid="{00000000-0005-0000-0000-00005B000000}"/>
    <cellStyle name="?? 8" xfId="101" xr:uid="{00000000-0005-0000-0000-00005C000000}"/>
    <cellStyle name="?? 9" xfId="102" xr:uid="{00000000-0005-0000-0000-00005D000000}"/>
    <cellStyle name="?_x001d_??%U©÷u&amp;H©÷9_x0008_? s_x000a__x0007__x0001__x0001_" xfId="103" xr:uid="{00000000-0005-0000-0000-00005E000000}"/>
    <cellStyle name="?_x001d_??%U©÷u&amp;H©÷9_x0008_?_x0009_s_x000a__x0007__x0001__x0001_" xfId="104" xr:uid="{00000000-0005-0000-0000-00005F000000}"/>
    <cellStyle name="???? [0.00]_      " xfId="105" xr:uid="{00000000-0005-0000-0000-000060000000}"/>
    <cellStyle name="??????" xfId="106" xr:uid="{00000000-0005-0000-0000-000061000000}"/>
    <cellStyle name="????_      " xfId="107" xr:uid="{00000000-0005-0000-0000-000062000000}"/>
    <cellStyle name="???[0]_?? DI" xfId="108" xr:uid="{00000000-0005-0000-0000-000063000000}"/>
    <cellStyle name="???_?? DI" xfId="109" xr:uid="{00000000-0005-0000-0000-000064000000}"/>
    <cellStyle name="??[0]_BRE" xfId="110" xr:uid="{00000000-0005-0000-0000-000065000000}"/>
    <cellStyle name="??_      " xfId="111" xr:uid="{00000000-0005-0000-0000-000066000000}"/>
    <cellStyle name="??A? [0]_laroux_1_¢¬???¢â? " xfId="112" xr:uid="{00000000-0005-0000-0000-000067000000}"/>
    <cellStyle name="??A?_laroux_1_¢¬???¢â? " xfId="113" xr:uid="{00000000-0005-0000-0000-000068000000}"/>
    <cellStyle name="?¡±¢¥?_?¨ù??¢´¢¥_¢¬???¢â? " xfId="114" xr:uid="{00000000-0005-0000-0000-000069000000}"/>
    <cellStyle name="_x0001_?¶æµ_x001b_ºß­ " xfId="115" xr:uid="{00000000-0005-0000-0000-00006A000000}"/>
    <cellStyle name="_x0001_?¶æµ_x001b_ºß­_" xfId="116" xr:uid="{00000000-0005-0000-0000-00006B000000}"/>
    <cellStyle name="?ðÇ%U?&amp;H?_x0008_?s_x000a__x0007__x0001__x0001_" xfId="117" xr:uid="{00000000-0005-0000-0000-00006C000000}"/>
    <cellStyle name="[0]_Chi phÝ kh¸c_V" xfId="118" xr:uid="{00000000-0005-0000-0000-00006D000000}"/>
    <cellStyle name="_x0001_\Ô" xfId="119" xr:uid="{00000000-0005-0000-0000-00006E000000}"/>
    <cellStyle name="_1 TONG HOP - CA NA" xfId="120" xr:uid="{00000000-0005-0000-0000-00006F000000}"/>
    <cellStyle name="_8" xfId="121" xr:uid="{00000000-0005-0000-0000-000070000000}"/>
    <cellStyle name="_8_Tinh hinh TH du an 2010-2011 BC UBKTTW (phong Vxa)" xfId="122" xr:uid="{00000000-0005-0000-0000-000071000000}"/>
    <cellStyle name="_8_Tinh hinh TH du an BC doan giam sat HDND (phong Vxa)" xfId="123" xr:uid="{00000000-0005-0000-0000-000072000000}"/>
    <cellStyle name="_9" xfId="124" xr:uid="{00000000-0005-0000-0000-000073000000}"/>
    <cellStyle name="_Bang Chi tieu (2)" xfId="125" xr:uid="{00000000-0005-0000-0000-000074000000}"/>
    <cellStyle name="_BAO GIA NGAY 24-10-08 (co dam)" xfId="126" xr:uid="{00000000-0005-0000-0000-000075000000}"/>
    <cellStyle name="_Book1" xfId="127" xr:uid="{00000000-0005-0000-0000-000076000000}"/>
    <cellStyle name="_Book1_1" xfId="128" xr:uid="{00000000-0005-0000-0000-000077000000}"/>
    <cellStyle name="_Book1_Book1" xfId="129" xr:uid="{00000000-0005-0000-0000-000078000000}"/>
    <cellStyle name="_Book1_Book1_1" xfId="130" xr:uid="{00000000-0005-0000-0000-000079000000}"/>
    <cellStyle name="_Book1_Kh ql62 (2010) 11-09" xfId="131" xr:uid="{00000000-0005-0000-0000-00007A000000}"/>
    <cellStyle name="_Book1_Tinh hinh TH du an 2010-2011 BC UBKTTW (phong Vxa)" xfId="132" xr:uid="{00000000-0005-0000-0000-00007B000000}"/>
    <cellStyle name="_Book1_Tinh hinh TH du an BC doan giam sat HDND (phong Vxa)" xfId="133" xr:uid="{00000000-0005-0000-0000-00007C000000}"/>
    <cellStyle name="_C.cong+B.luong-Sanluong" xfId="134" xr:uid="{00000000-0005-0000-0000-00007D000000}"/>
    <cellStyle name="_Cau Phu Phuong" xfId="135" xr:uid="{00000000-0005-0000-0000-00007E000000}"/>
    <cellStyle name="_DO-D1500-KHONG CO TRONG DT" xfId="136" xr:uid="{00000000-0005-0000-0000-00007F000000}"/>
    <cellStyle name="_Duyet TK thay đôi" xfId="137" xr:uid="{00000000-0005-0000-0000-000080000000}"/>
    <cellStyle name="_Duyet TK thay đôi_Tinh hinh TH du an 2010-2011 BC UBKTTW (phong Vxa)" xfId="138" xr:uid="{00000000-0005-0000-0000-000081000000}"/>
    <cellStyle name="_Duyet TK thay đôi_Tinh hinh TH du an BC doan giam sat HDND (phong Vxa)" xfId="139" xr:uid="{00000000-0005-0000-0000-000082000000}"/>
    <cellStyle name="_Goi 1 A tham tra" xfId="140" xr:uid="{00000000-0005-0000-0000-000083000000}"/>
    <cellStyle name="_Goi 2- My Ly Ban trinh" xfId="141" xr:uid="{00000000-0005-0000-0000-000084000000}"/>
    <cellStyle name="_GOITHAUSO2" xfId="142" xr:uid="{00000000-0005-0000-0000-000085000000}"/>
    <cellStyle name="_GOITHAUSO3" xfId="143" xr:uid="{00000000-0005-0000-0000-000086000000}"/>
    <cellStyle name="_GOITHAUSO4" xfId="144" xr:uid="{00000000-0005-0000-0000-000087000000}"/>
    <cellStyle name="_HaHoa_TDT_DienCSang" xfId="145" xr:uid="{00000000-0005-0000-0000-000088000000}"/>
    <cellStyle name="_HaHoa19-5-07" xfId="146" xr:uid="{00000000-0005-0000-0000-000089000000}"/>
    <cellStyle name="_Kh ql62 (2010) 11-09" xfId="147" xr:uid="{00000000-0005-0000-0000-00008A000000}"/>
    <cellStyle name="_KL Dap BCua" xfId="148" xr:uid="{00000000-0005-0000-0000-00008B000000}"/>
    <cellStyle name="_KT (2)" xfId="149" xr:uid="{00000000-0005-0000-0000-00008C000000}"/>
    <cellStyle name="_KT (2)_1" xfId="150" xr:uid="{00000000-0005-0000-0000-00008D000000}"/>
    <cellStyle name="_KT (2)_2" xfId="151" xr:uid="{00000000-0005-0000-0000-00008E000000}"/>
    <cellStyle name="_KT (2)_2_TG-TH" xfId="152" xr:uid="{00000000-0005-0000-0000-00008F000000}"/>
    <cellStyle name="_KT (2)_2_TG-TH_BANG TONG HOP TINH HINH THANH QUYET TOAN (MOI I)" xfId="153" xr:uid="{00000000-0005-0000-0000-000090000000}"/>
    <cellStyle name="_KT (2)_2_TG-TH_BAO GIA NGAY 24-10-08 (co dam)" xfId="154" xr:uid="{00000000-0005-0000-0000-000091000000}"/>
    <cellStyle name="_KT (2)_2_TG-TH_Book1" xfId="155" xr:uid="{00000000-0005-0000-0000-000092000000}"/>
    <cellStyle name="_KT (2)_2_TG-TH_Book1_1" xfId="156" xr:uid="{00000000-0005-0000-0000-000093000000}"/>
    <cellStyle name="_KT (2)_2_TG-TH_CAU Khanh Nam(Thi Cong)" xfId="157" xr:uid="{00000000-0005-0000-0000-000094000000}"/>
    <cellStyle name="_KT (2)_2_TG-TH_DU TRU VAT TU" xfId="158" xr:uid="{00000000-0005-0000-0000-000095000000}"/>
    <cellStyle name="_KT (2)_2_TG-TH_ÿÿÿÿÿ" xfId="159" xr:uid="{00000000-0005-0000-0000-000096000000}"/>
    <cellStyle name="_KT (2)_3" xfId="160" xr:uid="{00000000-0005-0000-0000-000097000000}"/>
    <cellStyle name="_KT (2)_3_TG-TH" xfId="161" xr:uid="{00000000-0005-0000-0000-000098000000}"/>
    <cellStyle name="_KT (2)_3_TG-TH_PERSONAL" xfId="162" xr:uid="{00000000-0005-0000-0000-000099000000}"/>
    <cellStyle name="_KT (2)_3_TG-TH_PERSONAL_Book1" xfId="163" xr:uid="{00000000-0005-0000-0000-00009A000000}"/>
    <cellStyle name="_KT (2)_3_TG-TH_PERSONAL_Tong hop KHCB 2001" xfId="164" xr:uid="{00000000-0005-0000-0000-00009B000000}"/>
    <cellStyle name="_KT (2)_4" xfId="165" xr:uid="{00000000-0005-0000-0000-00009C000000}"/>
    <cellStyle name="_KT (2)_4_BANG TONG HOP TINH HINH THANH QUYET TOAN (MOI I)" xfId="166" xr:uid="{00000000-0005-0000-0000-00009D000000}"/>
    <cellStyle name="_KT (2)_4_BAO GIA NGAY 24-10-08 (co dam)" xfId="167" xr:uid="{00000000-0005-0000-0000-00009E000000}"/>
    <cellStyle name="_KT (2)_4_Book1" xfId="168" xr:uid="{00000000-0005-0000-0000-00009F000000}"/>
    <cellStyle name="_KT (2)_4_Book1_1" xfId="169" xr:uid="{00000000-0005-0000-0000-0000A0000000}"/>
    <cellStyle name="_KT (2)_4_CAU Khanh Nam(Thi Cong)" xfId="170" xr:uid="{00000000-0005-0000-0000-0000A1000000}"/>
    <cellStyle name="_KT (2)_4_DU TRU VAT TU" xfId="171" xr:uid="{00000000-0005-0000-0000-0000A2000000}"/>
    <cellStyle name="_KT (2)_4_TG-TH" xfId="172" xr:uid="{00000000-0005-0000-0000-0000A3000000}"/>
    <cellStyle name="_KT (2)_4_ÿÿÿÿÿ" xfId="173" xr:uid="{00000000-0005-0000-0000-0000A4000000}"/>
    <cellStyle name="_KT (2)_5" xfId="174" xr:uid="{00000000-0005-0000-0000-0000A5000000}"/>
    <cellStyle name="_KT (2)_5_BANG TONG HOP TINH HINH THANH QUYET TOAN (MOI I)" xfId="175" xr:uid="{00000000-0005-0000-0000-0000A6000000}"/>
    <cellStyle name="_KT (2)_5_BAO GIA NGAY 24-10-08 (co dam)" xfId="176" xr:uid="{00000000-0005-0000-0000-0000A7000000}"/>
    <cellStyle name="_KT (2)_5_Book1" xfId="177" xr:uid="{00000000-0005-0000-0000-0000A8000000}"/>
    <cellStyle name="_KT (2)_5_Book1_1" xfId="178" xr:uid="{00000000-0005-0000-0000-0000A9000000}"/>
    <cellStyle name="_KT (2)_5_CAU Khanh Nam(Thi Cong)" xfId="179" xr:uid="{00000000-0005-0000-0000-0000AA000000}"/>
    <cellStyle name="_KT (2)_5_DU TRU VAT TU" xfId="180" xr:uid="{00000000-0005-0000-0000-0000AB000000}"/>
    <cellStyle name="_KT (2)_5_ÿÿÿÿÿ" xfId="181" xr:uid="{00000000-0005-0000-0000-0000AC000000}"/>
    <cellStyle name="_KT (2)_PERSONAL" xfId="182" xr:uid="{00000000-0005-0000-0000-0000AD000000}"/>
    <cellStyle name="_KT (2)_PERSONAL_Book1" xfId="183" xr:uid="{00000000-0005-0000-0000-0000AE000000}"/>
    <cellStyle name="_KT (2)_PERSONAL_Tong hop KHCB 2001" xfId="184" xr:uid="{00000000-0005-0000-0000-0000AF000000}"/>
    <cellStyle name="_KT (2)_TG-TH" xfId="185" xr:uid="{00000000-0005-0000-0000-0000B0000000}"/>
    <cellStyle name="_KT_TG" xfId="186" xr:uid="{00000000-0005-0000-0000-0000B1000000}"/>
    <cellStyle name="_KT_TG_1" xfId="187" xr:uid="{00000000-0005-0000-0000-0000B2000000}"/>
    <cellStyle name="_KT_TG_1_BANG TONG HOP TINH HINH THANH QUYET TOAN (MOI I)" xfId="188" xr:uid="{00000000-0005-0000-0000-0000B3000000}"/>
    <cellStyle name="_KT_TG_1_BAO GIA NGAY 24-10-08 (co dam)" xfId="189" xr:uid="{00000000-0005-0000-0000-0000B4000000}"/>
    <cellStyle name="_KT_TG_1_Book1" xfId="190" xr:uid="{00000000-0005-0000-0000-0000B5000000}"/>
    <cellStyle name="_KT_TG_1_Book1_1" xfId="191" xr:uid="{00000000-0005-0000-0000-0000B6000000}"/>
    <cellStyle name="_KT_TG_1_CAU Khanh Nam(Thi Cong)" xfId="192" xr:uid="{00000000-0005-0000-0000-0000B7000000}"/>
    <cellStyle name="_KT_TG_1_DU TRU VAT TU" xfId="193" xr:uid="{00000000-0005-0000-0000-0000B8000000}"/>
    <cellStyle name="_KT_TG_1_ÿÿÿÿÿ" xfId="194" xr:uid="{00000000-0005-0000-0000-0000B9000000}"/>
    <cellStyle name="_KT_TG_2" xfId="195" xr:uid="{00000000-0005-0000-0000-0000BA000000}"/>
    <cellStyle name="_KT_TG_2_BANG TONG HOP TINH HINH THANH QUYET TOAN (MOI I)" xfId="196" xr:uid="{00000000-0005-0000-0000-0000BB000000}"/>
    <cellStyle name="_KT_TG_2_BAO GIA NGAY 24-10-08 (co dam)" xfId="197" xr:uid="{00000000-0005-0000-0000-0000BC000000}"/>
    <cellStyle name="_KT_TG_2_Book1" xfId="198" xr:uid="{00000000-0005-0000-0000-0000BD000000}"/>
    <cellStyle name="_KT_TG_2_Book1_1" xfId="199" xr:uid="{00000000-0005-0000-0000-0000BE000000}"/>
    <cellStyle name="_KT_TG_2_CAU Khanh Nam(Thi Cong)" xfId="200" xr:uid="{00000000-0005-0000-0000-0000BF000000}"/>
    <cellStyle name="_KT_TG_2_DU TRU VAT TU" xfId="201" xr:uid="{00000000-0005-0000-0000-0000C0000000}"/>
    <cellStyle name="_KT_TG_2_ÿÿÿÿÿ" xfId="202" xr:uid="{00000000-0005-0000-0000-0000C1000000}"/>
    <cellStyle name="_KT_TG_3" xfId="203" xr:uid="{00000000-0005-0000-0000-0000C2000000}"/>
    <cellStyle name="_KT_TG_4" xfId="204" xr:uid="{00000000-0005-0000-0000-0000C3000000}"/>
    <cellStyle name="_MauThanTKKT-goi7-DonGia2143(vl t7)" xfId="205" xr:uid="{00000000-0005-0000-0000-0000C4000000}"/>
    <cellStyle name="_MauThanTKKT-goi7-DonGia2143(vl t7)_Tinh hinh TH du an 2010-2011 BC UBKTTW (phong Vxa)" xfId="206" xr:uid="{00000000-0005-0000-0000-0000C5000000}"/>
    <cellStyle name="_MauThanTKKT-goi7-DonGia2143(vl t7)_Tinh hinh TH du an BC doan giam sat HDND (phong Vxa)" xfId="207" xr:uid="{00000000-0005-0000-0000-0000C6000000}"/>
    <cellStyle name="_Nhu cau von ung truoc 2011 Tha h Hoa + Nge An gui TW" xfId="208" xr:uid="{00000000-0005-0000-0000-0000C7000000}"/>
    <cellStyle name="_Nhu cau von ung truoc 2011 Tha h Hoa + Nge An gui TW_Tinh hinh TH du an 2010-2011 BC UBKTTW (phong Vxa)" xfId="209" xr:uid="{00000000-0005-0000-0000-0000C8000000}"/>
    <cellStyle name="_Nhu cau von ung truoc 2011 Tha h Hoa + Nge An gui TW_Tinh hinh TH du an BC doan giam sat HDND (phong Vxa)" xfId="210" xr:uid="{00000000-0005-0000-0000-0000C9000000}"/>
    <cellStyle name="_PERSONAL" xfId="211" xr:uid="{00000000-0005-0000-0000-0000CA000000}"/>
    <cellStyle name="_PERSONAL_Book1" xfId="212" xr:uid="{00000000-0005-0000-0000-0000CB000000}"/>
    <cellStyle name="_PERSONAL_Tong hop KHCB 2001" xfId="213" xr:uid="{00000000-0005-0000-0000-0000CC000000}"/>
    <cellStyle name="_Q TOAN  SCTX QL.62 QUI I ( oanh)" xfId="214" xr:uid="{00000000-0005-0000-0000-0000CD000000}"/>
    <cellStyle name="_Q TOAN  SCTX QL.62 QUI II ( oanh)" xfId="215" xr:uid="{00000000-0005-0000-0000-0000CE000000}"/>
    <cellStyle name="_Q4_1ormal_Q496 SBU" xfId="216" xr:uid="{00000000-0005-0000-0000-0000CF000000}"/>
    <cellStyle name="_Q4_1ormal_Q496 SBU_001 Biểu KH vốn ngân sách 2014" xfId="217" xr:uid="{00000000-0005-0000-0000-0000D0000000}"/>
    <cellStyle name="_Q4_1ormal_Q496 SBU_009 Biểu KH vốn ngân sách 2014(8.7.2013)" xfId="218" xr:uid="{00000000-0005-0000-0000-0000D1000000}"/>
    <cellStyle name="_Q4_1ormal_Q496 SBU_009 Biểu KH vốn ngân sách 2014(9..2013). thim" xfId="219" xr:uid="{00000000-0005-0000-0000-0000D2000000}"/>
    <cellStyle name="_Q4_1ormal_Q496 SBU_Biểu chỉ tiêu sản xuất lâm nghiệp 2014" xfId="220" xr:uid="{00000000-0005-0000-0000-0000D3000000}"/>
    <cellStyle name="_Q4_1ormal_Q496 SBU_BIEU HUONG DAN CTMTQG" xfId="221" xr:uid="{00000000-0005-0000-0000-0000D4000000}"/>
    <cellStyle name="_Q4_1ormal_Q496 SBU_mau bieu von kh 2014" xfId="222" xr:uid="{00000000-0005-0000-0000-0000D5000000}"/>
    <cellStyle name="_Q4_1ormal_Q496 SBU_mau bieu von kh 2014 KfW7" xfId="223" xr:uid="{00000000-0005-0000-0000-0000D6000000}"/>
    <cellStyle name="_QT SCTXQL62_QT1 (Cty QL)" xfId="224" xr:uid="{00000000-0005-0000-0000-0000D7000000}"/>
    <cellStyle name="_Sheet1" xfId="225" xr:uid="{00000000-0005-0000-0000-0000D8000000}"/>
    <cellStyle name="_Sheet1_HC Details" xfId="226" xr:uid="{00000000-0005-0000-0000-0000D9000000}"/>
    <cellStyle name="_Sheet1_HC Details_Tinh hinh TH du an 2010-2011 BC UBKTTW (phong Vxa)" xfId="227" xr:uid="{00000000-0005-0000-0000-0000DA000000}"/>
    <cellStyle name="_Sheet1_HC Details_Tinh hinh TH du an BC doan giam sat HDND (phong Vxa)" xfId="228" xr:uid="{00000000-0005-0000-0000-0000DB000000}"/>
    <cellStyle name="_Sheet1_HC Deta_x0012_Normal_Sheet1_P_x0015_Normal_Sheet1_Reserve" xfId="229" xr:uid="{00000000-0005-0000-0000-0000DC000000}"/>
    <cellStyle name="_Sheet1_Reserve" xfId="230" xr:uid="{00000000-0005-0000-0000-0000DD000000}"/>
    <cellStyle name="_Sheet2" xfId="231" xr:uid="{00000000-0005-0000-0000-0000DE000000}"/>
    <cellStyle name="_SPTQ2ACT" xfId="232" xr:uid="{00000000-0005-0000-0000-0000DF000000}"/>
    <cellStyle name="_SPTQ2ACT_001 Biểu KH vốn ngân sách 2014" xfId="233" xr:uid="{00000000-0005-0000-0000-0000E0000000}"/>
    <cellStyle name="_SPTQ2ACT_009 Biểu KH vốn ngân sách 2014(8.7.2013)" xfId="234" xr:uid="{00000000-0005-0000-0000-0000E1000000}"/>
    <cellStyle name="_SPTQ2ACT_009 Biểu KH vốn ngân sách 2014(9..2013). thim" xfId="235" xr:uid="{00000000-0005-0000-0000-0000E2000000}"/>
    <cellStyle name="_SPTQ2ACT_Biểu chỉ tiêu sản xuất lâm nghiệp 2014" xfId="236" xr:uid="{00000000-0005-0000-0000-0000E3000000}"/>
    <cellStyle name="_SPTQ2ACT_BIEU HUONG DAN CTMTQG" xfId="237" xr:uid="{00000000-0005-0000-0000-0000E4000000}"/>
    <cellStyle name="_SPTQ2ACT_mau bieu von kh 2014" xfId="238" xr:uid="{00000000-0005-0000-0000-0000E5000000}"/>
    <cellStyle name="_SPTQ2ACT_mau bieu von kh 2014 KfW7" xfId="239" xr:uid="{00000000-0005-0000-0000-0000E6000000}"/>
    <cellStyle name="_TG-TH" xfId="240" xr:uid="{00000000-0005-0000-0000-0000E7000000}"/>
    <cellStyle name="_TG-TH_1" xfId="241" xr:uid="{00000000-0005-0000-0000-0000E8000000}"/>
    <cellStyle name="_TG-TH_1_BANG TONG HOP TINH HINH THANH QUYET TOAN (MOI I)" xfId="242" xr:uid="{00000000-0005-0000-0000-0000E9000000}"/>
    <cellStyle name="_TG-TH_1_BAO GIA NGAY 24-10-08 (co dam)" xfId="243" xr:uid="{00000000-0005-0000-0000-0000EA000000}"/>
    <cellStyle name="_TG-TH_1_Book1" xfId="244" xr:uid="{00000000-0005-0000-0000-0000EB000000}"/>
    <cellStyle name="_TG-TH_1_Book1_1" xfId="245" xr:uid="{00000000-0005-0000-0000-0000EC000000}"/>
    <cellStyle name="_TG-TH_1_CAU Khanh Nam(Thi Cong)" xfId="246" xr:uid="{00000000-0005-0000-0000-0000ED000000}"/>
    <cellStyle name="_TG-TH_1_DU TRU VAT TU" xfId="247" xr:uid="{00000000-0005-0000-0000-0000EE000000}"/>
    <cellStyle name="_TG-TH_1_ÿÿÿÿÿ" xfId="248" xr:uid="{00000000-0005-0000-0000-0000EF000000}"/>
    <cellStyle name="_TG-TH_2" xfId="249" xr:uid="{00000000-0005-0000-0000-0000F0000000}"/>
    <cellStyle name="_TG-TH_2_BANG TONG HOP TINH HINH THANH QUYET TOAN (MOI I)" xfId="250" xr:uid="{00000000-0005-0000-0000-0000F1000000}"/>
    <cellStyle name="_TG-TH_2_BAO GIA NGAY 24-10-08 (co dam)" xfId="251" xr:uid="{00000000-0005-0000-0000-0000F2000000}"/>
    <cellStyle name="_TG-TH_2_Book1" xfId="252" xr:uid="{00000000-0005-0000-0000-0000F3000000}"/>
    <cellStyle name="_TG-TH_2_Book1_1" xfId="253" xr:uid="{00000000-0005-0000-0000-0000F4000000}"/>
    <cellStyle name="_TG-TH_2_CAU Khanh Nam(Thi Cong)" xfId="254" xr:uid="{00000000-0005-0000-0000-0000F5000000}"/>
    <cellStyle name="_TG-TH_2_DU TRU VAT TU" xfId="255" xr:uid="{00000000-0005-0000-0000-0000F6000000}"/>
    <cellStyle name="_TG-TH_2_ÿÿÿÿÿ" xfId="256" xr:uid="{00000000-0005-0000-0000-0000F7000000}"/>
    <cellStyle name="_TG-TH_3" xfId="257" xr:uid="{00000000-0005-0000-0000-0000F8000000}"/>
    <cellStyle name="_TG-TH_4" xfId="258" xr:uid="{00000000-0005-0000-0000-0000F9000000}"/>
    <cellStyle name="_Tong dutoan PP LAHAI" xfId="259" xr:uid="{00000000-0005-0000-0000-0000FA000000}"/>
    <cellStyle name="_TPCP GT-24-5-Mien Nui" xfId="260" xr:uid="{00000000-0005-0000-0000-0000FB000000}"/>
    <cellStyle name="_TPCP GT-24-5-Mien Nui_Tinh hinh TH du an 2010-2011 BC UBKTTW (phong Vxa)" xfId="261" xr:uid="{00000000-0005-0000-0000-0000FC000000}"/>
    <cellStyle name="_TPCP GT-24-5-Mien Nui_Tinh hinh TH du an BC doan giam sat HDND (phong Vxa)" xfId="262" xr:uid="{00000000-0005-0000-0000-0000FD000000}"/>
    <cellStyle name="_ung truoc 2011 NSTW Thanh Hoa + Nge An gui Thu 12-5" xfId="263" xr:uid="{00000000-0005-0000-0000-0000FE000000}"/>
    <cellStyle name="_ung truoc 2011 NSTW Thanh Hoa + Nge An gui Thu 12-5_Tinh hinh TH du an 2010-2011 BC UBKTTW (phong Vxa)" xfId="264" xr:uid="{00000000-0005-0000-0000-0000FF000000}"/>
    <cellStyle name="_ung truoc 2011 NSTW Thanh Hoa + Nge An gui Thu 12-5_Tinh hinh TH du an BC doan giam sat HDND (phong Vxa)" xfId="265" xr:uid="{00000000-0005-0000-0000-000000010000}"/>
    <cellStyle name="_ung truoc cua long an (6-5-2010)" xfId="266" xr:uid="{00000000-0005-0000-0000-000001010000}"/>
    <cellStyle name="_Ung von nam 2011 vung TNB - Doan Cong tac (12-5-2010)" xfId="267" xr:uid="{00000000-0005-0000-0000-000002010000}"/>
    <cellStyle name="_Ung von nam 2011 vung TNB - Doan Cong tac (12-5-2010)_Cong trinh co y kien LD_Dang_NN_2011-Tay nguyen-9-10" xfId="268" xr:uid="{00000000-0005-0000-0000-000003010000}"/>
    <cellStyle name="_Ung von nam 2011 vung TNB - Doan Cong tac (12-5-2010)_KH nam 2012 ( Van xa) Doan" xfId="269" xr:uid="{00000000-0005-0000-0000-000004010000}"/>
    <cellStyle name="_Ung von nam 2011 vung TNB - Doan Cong tac (12-5-2010)_KH vốn 2012 ( Van xa-Ban 18-7)" xfId="270" xr:uid="{00000000-0005-0000-0000-000005010000}"/>
    <cellStyle name="_Ung von nam 2011 vung TNB - Doan Cong tac (12-5-2010)_KH%20vốn%20CTMT2012%20(%20Van%20xa-Ban%2018-7)(1)" xfId="271" xr:uid="{00000000-0005-0000-0000-000006010000}"/>
    <cellStyle name="_Ung von nam 2011 vung TNB - Doan Cong tac (12-5-2010)_TN - Ho tro khac 2011" xfId="272" xr:uid="{00000000-0005-0000-0000-000007010000}"/>
    <cellStyle name="_ÿÿÿÿÿ" xfId="273" xr:uid="{00000000-0005-0000-0000-000008010000}"/>
    <cellStyle name="_ÿÿÿÿÿ_Kh ql62 (2010) 11-09" xfId="274" xr:uid="{00000000-0005-0000-0000-000009010000}"/>
    <cellStyle name="_ÿÿÿÿÿ_Tinh hinh TH du an 2010-2011 BC UBKTTW (phong Vxa)" xfId="275" xr:uid="{00000000-0005-0000-0000-00000A010000}"/>
    <cellStyle name="_ÿÿÿÿÿ_Tinh hinh TH du an BC doan giam sat HDND (phong Vxa)" xfId="276" xr:uid="{00000000-0005-0000-0000-00000B010000}"/>
    <cellStyle name="~1" xfId="277" xr:uid="{00000000-0005-0000-0000-00000C010000}"/>
    <cellStyle name="_x0001_¨c^ " xfId="278" xr:uid="{00000000-0005-0000-0000-00000D010000}"/>
    <cellStyle name="_x0001_¨c^[" xfId="279" xr:uid="{00000000-0005-0000-0000-00000E010000}"/>
    <cellStyle name="_x0001_¨c^_" xfId="280" xr:uid="{00000000-0005-0000-0000-00000F010000}"/>
    <cellStyle name="_x0001_¨Œc^ " xfId="281" xr:uid="{00000000-0005-0000-0000-000010010000}"/>
    <cellStyle name="_x0001_¨Œc^[" xfId="282" xr:uid="{00000000-0005-0000-0000-000011010000}"/>
    <cellStyle name="_x0001_¨Œc^_" xfId="283" xr:uid="{00000000-0005-0000-0000-000012010000}"/>
    <cellStyle name="’Ê‰Ý [0.00]_laroux" xfId="284" xr:uid="{00000000-0005-0000-0000-000013010000}"/>
    <cellStyle name="’Ê‰Ý_laroux" xfId="285" xr:uid="{00000000-0005-0000-0000-000014010000}"/>
    <cellStyle name="–¢’è‹`" xfId="286" xr:uid="{00000000-0005-0000-0000-000015010000}"/>
    <cellStyle name="_x0001_µÑTÖ " xfId="287" xr:uid="{00000000-0005-0000-0000-000016010000}"/>
    <cellStyle name="_x0001_µÑTÖ_" xfId="288" xr:uid="{00000000-0005-0000-0000-000017010000}"/>
    <cellStyle name="•W?_Format" xfId="289" xr:uid="{00000000-0005-0000-0000-000018010000}"/>
    <cellStyle name="•W€_’·Šú‰p•¶" xfId="290" xr:uid="{00000000-0005-0000-0000-000019010000}"/>
    <cellStyle name="•W_¯–ì" xfId="291" xr:uid="{00000000-0005-0000-0000-00001A010000}"/>
    <cellStyle name="W_MARINE" xfId="292" xr:uid="{00000000-0005-0000-0000-00001B010000}"/>
    <cellStyle name="0" xfId="293" xr:uid="{00000000-0005-0000-0000-00001C010000}"/>
    <cellStyle name="0.0" xfId="294" xr:uid="{00000000-0005-0000-0000-00001D010000}"/>
    <cellStyle name="0.00" xfId="295" xr:uid="{00000000-0005-0000-0000-00001E010000}"/>
    <cellStyle name="00" xfId="296" xr:uid="{00000000-0005-0000-0000-00001F010000}"/>
    <cellStyle name="1" xfId="297" xr:uid="{00000000-0005-0000-0000-000020010000}"/>
    <cellStyle name="1 UPDATE" xfId="298" xr:uid="{00000000-0005-0000-0000-000021010000}"/>
    <cellStyle name="1_A che do KS +chi BQL" xfId="299" xr:uid="{00000000-0005-0000-0000-000022010000}"/>
    <cellStyle name="1_BANG CAM COC GPMB 8km" xfId="300" xr:uid="{00000000-0005-0000-0000-000023010000}"/>
    <cellStyle name="1_bang tinh tai trong" xfId="301" xr:uid="{00000000-0005-0000-0000-000024010000}"/>
    <cellStyle name="1_Bang tong hop khoi luong" xfId="302" xr:uid="{00000000-0005-0000-0000-000025010000}"/>
    <cellStyle name="1_BAO GIA NGAY 24-10-08 (co dam)" xfId="303" xr:uid="{00000000-0005-0000-0000-000026010000}"/>
    <cellStyle name="1_Book1" xfId="304" xr:uid="{00000000-0005-0000-0000-000027010000}"/>
    <cellStyle name="1_Book1_1" xfId="305" xr:uid="{00000000-0005-0000-0000-000028010000}"/>
    <cellStyle name="1_Book1_1_Tinh hinh TH du an 2010-2011 BC UBKTTW (phong Vxa)" xfId="306" xr:uid="{00000000-0005-0000-0000-000029010000}"/>
    <cellStyle name="1_Book1_1_Tinh hinh TH du an BC doan giam sat HDND (phong Vxa)" xfId="307" xr:uid="{00000000-0005-0000-0000-00002A010000}"/>
    <cellStyle name="1_Book1_Book1" xfId="308" xr:uid="{00000000-0005-0000-0000-00002B010000}"/>
    <cellStyle name="1_Book1_CAU XOP XANG II(su­a)" xfId="309" xr:uid="{00000000-0005-0000-0000-00002C010000}"/>
    <cellStyle name="1_Book1_Dieu phoi dat goi 1" xfId="310" xr:uid="{00000000-0005-0000-0000-00002D010000}"/>
    <cellStyle name="1_Book1_Dieu phoi dat goi 2" xfId="311" xr:uid="{00000000-0005-0000-0000-00002E010000}"/>
    <cellStyle name="1_Book1_DT Kha thi ngay 11-2-06" xfId="312" xr:uid="{00000000-0005-0000-0000-00002F010000}"/>
    <cellStyle name="1_Book1_DT ngay 04-01-2006" xfId="313" xr:uid="{00000000-0005-0000-0000-000030010000}"/>
    <cellStyle name="1_Book1_DT ngay 11-4-2006" xfId="314" xr:uid="{00000000-0005-0000-0000-000031010000}"/>
    <cellStyle name="1_Book1_DT ngay 15-11-05" xfId="315" xr:uid="{00000000-0005-0000-0000-000032010000}"/>
    <cellStyle name="1_Book1_Du toan KT-TCsua theo TT 03 - YC 471" xfId="316" xr:uid="{00000000-0005-0000-0000-000033010000}"/>
    <cellStyle name="1_Book1_Du toan Phuong lam" xfId="317" xr:uid="{00000000-0005-0000-0000-000034010000}"/>
    <cellStyle name="1_Book1_Du toan QL 27 (23-12-2005)" xfId="318" xr:uid="{00000000-0005-0000-0000-000035010000}"/>
    <cellStyle name="1_Book1_DuAnKT ngay 11-2-2006" xfId="319" xr:uid="{00000000-0005-0000-0000-000036010000}"/>
    <cellStyle name="1_Book1_Goi 1" xfId="320" xr:uid="{00000000-0005-0000-0000-000037010000}"/>
    <cellStyle name="1_Book1_Goi thau so 2 (20-6-2006)" xfId="321" xr:uid="{00000000-0005-0000-0000-000038010000}"/>
    <cellStyle name="1_Book1_Goi02(25-05-2006)" xfId="322" xr:uid="{00000000-0005-0000-0000-000039010000}"/>
    <cellStyle name="1_Book1_K C N - HUNG DONG L.NHUA" xfId="323" xr:uid="{00000000-0005-0000-0000-00003A010000}"/>
    <cellStyle name="1_Book1_Khoi luong 3b" xfId="324" xr:uid="{00000000-0005-0000-0000-00003B010000}"/>
    <cellStyle name="1_Book1_Khoi Luong Hoang Truong - Hoang Phu" xfId="325" xr:uid="{00000000-0005-0000-0000-00003C010000}"/>
    <cellStyle name="1_Book1_Muong TL" xfId="326" xr:uid="{00000000-0005-0000-0000-00003D010000}"/>
    <cellStyle name="1_Book1_Tuyen so 1-Km0+00 - Km0+852.56" xfId="327" xr:uid="{00000000-0005-0000-0000-00003E010000}"/>
    <cellStyle name="1_C" xfId="328" xr:uid="{00000000-0005-0000-0000-00003F010000}"/>
    <cellStyle name="1_Cau Hua Trai (TT 04)" xfId="329" xr:uid="{00000000-0005-0000-0000-000040010000}"/>
    <cellStyle name="1_Cau Thanh Ha 1" xfId="330" xr:uid="{00000000-0005-0000-0000-000041010000}"/>
    <cellStyle name="1_Cau thuy dien Ban La (Cu Anh)" xfId="331" xr:uid="{00000000-0005-0000-0000-000042010000}"/>
    <cellStyle name="1_Cau thuy dien Ban La (Cu Anh)_Tinh hinh TH du an 2010-2011 BC UBKTTW (phong Vxa)" xfId="332" xr:uid="{00000000-0005-0000-0000-000043010000}"/>
    <cellStyle name="1_Cau thuy dien Ban La (Cu Anh)_Tinh hinh TH du an BC doan giam sat HDND (phong Vxa)" xfId="333" xr:uid="{00000000-0005-0000-0000-000044010000}"/>
    <cellStyle name="1_CAU XOP XANG II(su­a)" xfId="334" xr:uid="{00000000-0005-0000-0000-000045010000}"/>
    <cellStyle name="1_Chi phi KS" xfId="335" xr:uid="{00000000-0005-0000-0000-000046010000}"/>
    <cellStyle name="1_cong" xfId="336" xr:uid="{00000000-0005-0000-0000-000047010000}"/>
    <cellStyle name="1_Cong trinh co y kien LD_Dang_NN_2011-Tay nguyen-9-10" xfId="337" xr:uid="{00000000-0005-0000-0000-000048010000}"/>
    <cellStyle name="1_Dakt-Cau tinh Hua Phan" xfId="338" xr:uid="{00000000-0005-0000-0000-000049010000}"/>
    <cellStyle name="1_DIEN" xfId="339" xr:uid="{00000000-0005-0000-0000-00004A010000}"/>
    <cellStyle name="1_Dieu phoi dat goi 1" xfId="340" xr:uid="{00000000-0005-0000-0000-00004B010000}"/>
    <cellStyle name="1_Dieu phoi dat goi 2" xfId="341" xr:uid="{00000000-0005-0000-0000-00004C010000}"/>
    <cellStyle name="1_Dinh muc thiet ke" xfId="342" xr:uid="{00000000-0005-0000-0000-00004D010000}"/>
    <cellStyle name="1_DONGIA" xfId="343" xr:uid="{00000000-0005-0000-0000-00004E010000}"/>
    <cellStyle name="1_DT Kha thi ngay 11-2-06" xfId="344" xr:uid="{00000000-0005-0000-0000-00004F010000}"/>
    <cellStyle name="1_DT KT ngay 10-9-2005" xfId="345" xr:uid="{00000000-0005-0000-0000-000050010000}"/>
    <cellStyle name="1_DT ngay 04-01-2006" xfId="346" xr:uid="{00000000-0005-0000-0000-000051010000}"/>
    <cellStyle name="1_DT ngay 11-4-2006" xfId="347" xr:uid="{00000000-0005-0000-0000-000052010000}"/>
    <cellStyle name="1_DT ngay 15-11-05" xfId="348" xr:uid="{00000000-0005-0000-0000-000053010000}"/>
    <cellStyle name="1_DTXL goi 11(20-9-05)" xfId="349" xr:uid="{00000000-0005-0000-0000-000054010000}"/>
    <cellStyle name="1_du toan" xfId="350" xr:uid="{00000000-0005-0000-0000-000055010000}"/>
    <cellStyle name="1_du toan (03-11-05)" xfId="351" xr:uid="{00000000-0005-0000-0000-000056010000}"/>
    <cellStyle name="1_Du toan (12-05-2005) Tham dinh" xfId="352" xr:uid="{00000000-0005-0000-0000-000057010000}"/>
    <cellStyle name="1_Du toan (23-05-2005) Tham dinh" xfId="353" xr:uid="{00000000-0005-0000-0000-000058010000}"/>
    <cellStyle name="1_Du toan (5 - 04 - 2004)" xfId="354" xr:uid="{00000000-0005-0000-0000-000059010000}"/>
    <cellStyle name="1_Du toan (6-3-2005)" xfId="355" xr:uid="{00000000-0005-0000-0000-00005A010000}"/>
    <cellStyle name="1_Du toan (Ban A)" xfId="356" xr:uid="{00000000-0005-0000-0000-00005B010000}"/>
    <cellStyle name="1_Du toan (ngay 13 - 07 - 2004)" xfId="357" xr:uid="{00000000-0005-0000-0000-00005C010000}"/>
    <cellStyle name="1_Du toan 558 (Km17+508.12 - Km 22)" xfId="358" xr:uid="{00000000-0005-0000-0000-00005D010000}"/>
    <cellStyle name="1_Du toan 558 (Km17+508.12 - Km 22)_Tinh hinh TH du an 2010-2011 BC UBKTTW (phong Vxa)" xfId="359" xr:uid="{00000000-0005-0000-0000-00005E010000}"/>
    <cellStyle name="1_Du toan 558 (Km17+508.12 - Km 22)_Tinh hinh TH du an BC doan giam sat HDND (phong Vxa)" xfId="360" xr:uid="{00000000-0005-0000-0000-00005F010000}"/>
    <cellStyle name="1_Du toan bo sung (11-2004)" xfId="361" xr:uid="{00000000-0005-0000-0000-000060010000}"/>
    <cellStyle name="1_Du toan Goi 1" xfId="362" xr:uid="{00000000-0005-0000-0000-000061010000}"/>
    <cellStyle name="1_du toan goi 12" xfId="363" xr:uid="{00000000-0005-0000-0000-000062010000}"/>
    <cellStyle name="1_Du toan Goi 2" xfId="364" xr:uid="{00000000-0005-0000-0000-000063010000}"/>
    <cellStyle name="1_Du toan KT-TCsua theo TT 03 - YC 471" xfId="365" xr:uid="{00000000-0005-0000-0000-000064010000}"/>
    <cellStyle name="1_Du toan ngay (28-10-2005)" xfId="366" xr:uid="{00000000-0005-0000-0000-000065010000}"/>
    <cellStyle name="1_Du toan ngay 1-9-2004 (version 1)" xfId="367" xr:uid="{00000000-0005-0000-0000-000066010000}"/>
    <cellStyle name="1_Du toan Phuong lam" xfId="368" xr:uid="{00000000-0005-0000-0000-000067010000}"/>
    <cellStyle name="1_Du toan QL 27 (23-12-2005)" xfId="369" xr:uid="{00000000-0005-0000-0000-000068010000}"/>
    <cellStyle name="1_DuAnKT ngay 11-2-2006" xfId="370" xr:uid="{00000000-0005-0000-0000-000069010000}"/>
    <cellStyle name="1_Gia_VL cau-JIBIC-Ha-tinh" xfId="371" xr:uid="{00000000-0005-0000-0000-00006A010000}"/>
    <cellStyle name="1_Gia_VLQL48_duyet " xfId="372" xr:uid="{00000000-0005-0000-0000-00006B010000}"/>
    <cellStyle name="1_Gia_VLQL48_duyet _Tinh hinh TH du an 2010-2011 BC UBKTTW (phong Vxa)" xfId="373" xr:uid="{00000000-0005-0000-0000-00006C010000}"/>
    <cellStyle name="1_Gia_VLQL48_duyet _Tinh hinh TH du an BC doan giam sat HDND (phong Vxa)" xfId="374" xr:uid="{00000000-0005-0000-0000-00006D010000}"/>
    <cellStyle name="1_goi 1" xfId="375" xr:uid="{00000000-0005-0000-0000-00006E010000}"/>
    <cellStyle name="1_Goi 1 (TT04)" xfId="376" xr:uid="{00000000-0005-0000-0000-00006F010000}"/>
    <cellStyle name="1_goi 1 duyet theo luong mo (an)" xfId="377" xr:uid="{00000000-0005-0000-0000-000070010000}"/>
    <cellStyle name="1_Goi 1_1" xfId="378" xr:uid="{00000000-0005-0000-0000-000071010000}"/>
    <cellStyle name="1_Goi so 1" xfId="379" xr:uid="{00000000-0005-0000-0000-000072010000}"/>
    <cellStyle name="1_Goi thau so 2 (20-6-2006)" xfId="380" xr:uid="{00000000-0005-0000-0000-000073010000}"/>
    <cellStyle name="1_Goi02(25-05-2006)" xfId="381" xr:uid="{00000000-0005-0000-0000-000074010000}"/>
    <cellStyle name="1_Goi1N206" xfId="382" xr:uid="{00000000-0005-0000-0000-000075010000}"/>
    <cellStyle name="1_Goi2N206" xfId="383" xr:uid="{00000000-0005-0000-0000-000076010000}"/>
    <cellStyle name="1_Goi4N216" xfId="384" xr:uid="{00000000-0005-0000-0000-000077010000}"/>
    <cellStyle name="1_Goi5N216" xfId="385" xr:uid="{00000000-0005-0000-0000-000078010000}"/>
    <cellStyle name="1_Hoi Song" xfId="386" xr:uid="{00000000-0005-0000-0000-000079010000}"/>
    <cellStyle name="1_HT-LO" xfId="387" xr:uid="{00000000-0005-0000-0000-00007A010000}"/>
    <cellStyle name="1_KH nam 2012 ( Van xa) Doan" xfId="388" xr:uid="{00000000-0005-0000-0000-00007B010000}"/>
    <cellStyle name="1_Kh ql62 (2010) 11-09" xfId="389" xr:uid="{00000000-0005-0000-0000-00007C010000}"/>
    <cellStyle name="1_KH vốn 2012 ( Van xa-Ban 18-7)" xfId="390" xr:uid="{00000000-0005-0000-0000-00007D010000}"/>
    <cellStyle name="1_KH%20vốn%20CTMT2012%20(%20Van%20xa-Ban%2018-7)(1)" xfId="391" xr:uid="{00000000-0005-0000-0000-00007E010000}"/>
    <cellStyle name="1_Khoi luong" xfId="392" xr:uid="{00000000-0005-0000-0000-00007F010000}"/>
    <cellStyle name="1_Khoi luong 3b" xfId="393" xr:uid="{00000000-0005-0000-0000-000080010000}"/>
    <cellStyle name="1_Khoi luong doan 1" xfId="394" xr:uid="{00000000-0005-0000-0000-000081010000}"/>
    <cellStyle name="1_Khoi Luong Hoang Truong - Hoang Phu" xfId="395" xr:uid="{00000000-0005-0000-0000-000082010000}"/>
    <cellStyle name="1_Kl6-6-05" xfId="396" xr:uid="{00000000-0005-0000-0000-000083010000}"/>
    <cellStyle name="1_Klnutgiao" xfId="397" xr:uid="{00000000-0005-0000-0000-000084010000}"/>
    <cellStyle name="1_KLPA2s" xfId="398" xr:uid="{00000000-0005-0000-0000-000085010000}"/>
    <cellStyle name="1_KlQdinhduyet" xfId="399" xr:uid="{00000000-0005-0000-0000-000086010000}"/>
    <cellStyle name="1_KlQdinhduyet_Tinh hinh TH du an 2010-2011 BC UBKTTW (phong Vxa)" xfId="400" xr:uid="{00000000-0005-0000-0000-000087010000}"/>
    <cellStyle name="1_KlQdinhduyet_Tinh hinh TH du an BC doan giam sat HDND (phong Vxa)" xfId="401" xr:uid="{00000000-0005-0000-0000-000088010000}"/>
    <cellStyle name="1_KlQL4goi5KCS" xfId="402" xr:uid="{00000000-0005-0000-0000-000089010000}"/>
    <cellStyle name="1_Kltayth" xfId="403" xr:uid="{00000000-0005-0000-0000-00008A010000}"/>
    <cellStyle name="1_KltaythQDduyet" xfId="404" xr:uid="{00000000-0005-0000-0000-00008B010000}"/>
    <cellStyle name="1_Kluong4-2004" xfId="405" xr:uid="{00000000-0005-0000-0000-00008C010000}"/>
    <cellStyle name="1_Luong A6" xfId="406" xr:uid="{00000000-0005-0000-0000-00008D010000}"/>
    <cellStyle name="1_maugiacotaluy" xfId="407" xr:uid="{00000000-0005-0000-0000-00008E010000}"/>
    <cellStyle name="1_My Thanh Son Thanh" xfId="408" xr:uid="{00000000-0005-0000-0000-00008F010000}"/>
    <cellStyle name="1_Nhom I" xfId="409" xr:uid="{00000000-0005-0000-0000-000090010000}"/>
    <cellStyle name="1_Project N.Du" xfId="410" xr:uid="{00000000-0005-0000-0000-000091010000}"/>
    <cellStyle name="1_Project N.Du.dien" xfId="411" xr:uid="{00000000-0005-0000-0000-000092010000}"/>
    <cellStyle name="1_Project QL4" xfId="412" xr:uid="{00000000-0005-0000-0000-000093010000}"/>
    <cellStyle name="1_Project QL4 goi 7" xfId="413" xr:uid="{00000000-0005-0000-0000-000094010000}"/>
    <cellStyle name="1_Project QL4 goi5" xfId="414" xr:uid="{00000000-0005-0000-0000-000095010000}"/>
    <cellStyle name="1_Project QL4 goi8" xfId="415" xr:uid="{00000000-0005-0000-0000-000096010000}"/>
    <cellStyle name="1_QL1A-SUA2005" xfId="416" xr:uid="{00000000-0005-0000-0000-000097010000}"/>
    <cellStyle name="1_Reserve" xfId="417" xr:uid="{00000000-0005-0000-0000-000098010000}"/>
    <cellStyle name="1_Reserve_001 Biểu KH vốn ngân sách 2014" xfId="418" xr:uid="{00000000-0005-0000-0000-000099010000}"/>
    <cellStyle name="1_Reserve_009 Biểu KH vốn ngân sách 2014(8.7.2013)" xfId="419" xr:uid="{00000000-0005-0000-0000-00009A010000}"/>
    <cellStyle name="1_Reserve_009 Biểu KH vốn ngân sách 2014(9..2013). thim" xfId="420" xr:uid="{00000000-0005-0000-0000-00009B010000}"/>
    <cellStyle name="1_Reserve_Biểu chỉ tiêu sản xuất lâm nghiệp 2014" xfId="421" xr:uid="{00000000-0005-0000-0000-00009C010000}"/>
    <cellStyle name="1_Reserve_BIEU HUONG DAN CTMTQG" xfId="422" xr:uid="{00000000-0005-0000-0000-00009D010000}"/>
    <cellStyle name="1_Reserve_mau bieu von kh 2014" xfId="423" xr:uid="{00000000-0005-0000-0000-00009E010000}"/>
    <cellStyle name="1_Reserve_mau bieu von kh 2014 KfW7" xfId="424" xr:uid="{00000000-0005-0000-0000-00009F010000}"/>
    <cellStyle name="1_Sheet1" xfId="425" xr:uid="{00000000-0005-0000-0000-0000A0010000}"/>
    <cellStyle name="1_SUA MAI23" xfId="426" xr:uid="{00000000-0005-0000-0000-0000A1010000}"/>
    <cellStyle name="1_SuoiTon" xfId="427" xr:uid="{00000000-0005-0000-0000-0000A2010000}"/>
    <cellStyle name="1_t" xfId="428" xr:uid="{00000000-0005-0000-0000-0000A3010000}"/>
    <cellStyle name="1_Tay THoa" xfId="429" xr:uid="{00000000-0005-0000-0000-0000A4010000}"/>
    <cellStyle name="1_TN - Ho tro khac 2011" xfId="430" xr:uid="{00000000-0005-0000-0000-0000A5010000}"/>
    <cellStyle name="1_Tong hop DT dieu chinh duong 38-95" xfId="431" xr:uid="{00000000-0005-0000-0000-0000A6010000}"/>
    <cellStyle name="1_Tong hop khoi luong duong 557 (30-5-2006)" xfId="432" xr:uid="{00000000-0005-0000-0000-0000A7010000}"/>
    <cellStyle name="1_Tong muc dau tu" xfId="433" xr:uid="{00000000-0005-0000-0000-0000A8010000}"/>
    <cellStyle name="1_TRUNG PMU 5" xfId="434" xr:uid="{00000000-0005-0000-0000-0000A9010000}"/>
    <cellStyle name="1_Tuyen so 1-Km0+00 - Km0+852.56" xfId="435" xr:uid="{00000000-0005-0000-0000-0000AA010000}"/>
    <cellStyle name="1_VatLieu 3 cau -NA" xfId="436" xr:uid="{00000000-0005-0000-0000-0000AB010000}"/>
    <cellStyle name="1_ÿÿÿÿÿ" xfId="437" xr:uid="{00000000-0005-0000-0000-0000AC010000}"/>
    <cellStyle name="1_ÿÿÿÿÿ_1" xfId="438" xr:uid="{00000000-0005-0000-0000-0000AD010000}"/>
    <cellStyle name="1_ÿÿÿÿÿ_Bieu tong hop nhu cau ung 2011 da chon loc -Mien nui" xfId="439" xr:uid="{00000000-0005-0000-0000-0000AE010000}"/>
    <cellStyle name="1_ÿÿÿÿÿ_Book1" xfId="440" xr:uid="{00000000-0005-0000-0000-0000AF010000}"/>
    <cellStyle name="1_ÿÿÿÿÿ_Kh ql62 (2010) 11-09" xfId="441" xr:uid="{00000000-0005-0000-0000-0000B0010000}"/>
    <cellStyle name="1_ÿÿÿÿÿ_Tong hop DT dieu chinh duong 38-95" xfId="442" xr:uid="{00000000-0005-0000-0000-0000B1010000}"/>
    <cellStyle name="_x0001_1¼„½(" xfId="443" xr:uid="{00000000-0005-0000-0000-0000B2010000}"/>
    <cellStyle name="_x0001_1¼½(" xfId="444" xr:uid="{00000000-0005-0000-0000-0000B3010000}"/>
    <cellStyle name="18" xfId="445" xr:uid="{00000000-0005-0000-0000-0000B4010000}"/>
    <cellStyle name="196W50" xfId="446" xr:uid="{00000000-0005-0000-0000-0000B5010000}"/>
    <cellStyle name="¹éºÐÀ²_      " xfId="447" xr:uid="{00000000-0005-0000-0000-0000B6010000}"/>
    <cellStyle name="2" xfId="448" xr:uid="{00000000-0005-0000-0000-0000B7010000}"/>
    <cellStyle name="2_A che do KS +chi BQL" xfId="449" xr:uid="{00000000-0005-0000-0000-0000B8010000}"/>
    <cellStyle name="2_BANG CAM COC GPMB 8km" xfId="450" xr:uid="{00000000-0005-0000-0000-0000B9010000}"/>
    <cellStyle name="2_bang tinh tai trong" xfId="451" xr:uid="{00000000-0005-0000-0000-0000BA010000}"/>
    <cellStyle name="2_Bang tong hop khoi luong" xfId="452" xr:uid="{00000000-0005-0000-0000-0000BB010000}"/>
    <cellStyle name="2_Book1" xfId="453" xr:uid="{00000000-0005-0000-0000-0000BC010000}"/>
    <cellStyle name="2_Book1_1" xfId="454" xr:uid="{00000000-0005-0000-0000-0000BD010000}"/>
    <cellStyle name="2_Book1_1_Tinh hinh TH du an 2010-2011 BC UBKTTW (phong Vxa)" xfId="455" xr:uid="{00000000-0005-0000-0000-0000BE010000}"/>
    <cellStyle name="2_Book1_1_Tinh hinh TH du an BC doan giam sat HDND (phong Vxa)" xfId="456" xr:uid="{00000000-0005-0000-0000-0000BF010000}"/>
    <cellStyle name="2_Book1_Book1" xfId="457" xr:uid="{00000000-0005-0000-0000-0000C0010000}"/>
    <cellStyle name="2_Book1_CAU XOP XANG II(su­a)" xfId="458" xr:uid="{00000000-0005-0000-0000-0000C1010000}"/>
    <cellStyle name="2_Book1_Dieu phoi dat goi 1" xfId="459" xr:uid="{00000000-0005-0000-0000-0000C2010000}"/>
    <cellStyle name="2_Book1_Dieu phoi dat goi 2" xfId="460" xr:uid="{00000000-0005-0000-0000-0000C3010000}"/>
    <cellStyle name="2_Book1_DT Kha thi ngay 11-2-06" xfId="461" xr:uid="{00000000-0005-0000-0000-0000C4010000}"/>
    <cellStyle name="2_Book1_DT ngay 04-01-2006" xfId="462" xr:uid="{00000000-0005-0000-0000-0000C5010000}"/>
    <cellStyle name="2_Book1_DT ngay 11-4-2006" xfId="463" xr:uid="{00000000-0005-0000-0000-0000C6010000}"/>
    <cellStyle name="2_Book1_DT ngay 15-11-05" xfId="464" xr:uid="{00000000-0005-0000-0000-0000C7010000}"/>
    <cellStyle name="2_Book1_Du toan KT-TCsua theo TT 03 - YC 471" xfId="465" xr:uid="{00000000-0005-0000-0000-0000C8010000}"/>
    <cellStyle name="2_Book1_Du toan Phuong lam" xfId="466" xr:uid="{00000000-0005-0000-0000-0000C9010000}"/>
    <cellStyle name="2_Book1_Du toan QL 27 (23-12-2005)" xfId="467" xr:uid="{00000000-0005-0000-0000-0000CA010000}"/>
    <cellStyle name="2_Book1_DuAnKT ngay 11-2-2006" xfId="468" xr:uid="{00000000-0005-0000-0000-0000CB010000}"/>
    <cellStyle name="2_Book1_Goi 1" xfId="469" xr:uid="{00000000-0005-0000-0000-0000CC010000}"/>
    <cellStyle name="2_Book1_Goi thau so 2 (20-6-2006)" xfId="470" xr:uid="{00000000-0005-0000-0000-0000CD010000}"/>
    <cellStyle name="2_Book1_Goi02(25-05-2006)" xfId="471" xr:uid="{00000000-0005-0000-0000-0000CE010000}"/>
    <cellStyle name="2_Book1_K C N - HUNG DONG L.NHUA" xfId="472" xr:uid="{00000000-0005-0000-0000-0000CF010000}"/>
    <cellStyle name="2_Book1_Khoi luong 3b" xfId="473" xr:uid="{00000000-0005-0000-0000-0000D0010000}"/>
    <cellStyle name="2_Book1_Khoi Luong Hoang Truong - Hoang Phu" xfId="474" xr:uid="{00000000-0005-0000-0000-0000D1010000}"/>
    <cellStyle name="2_Book1_Muong TL" xfId="475" xr:uid="{00000000-0005-0000-0000-0000D2010000}"/>
    <cellStyle name="2_Book1_Tuyen so 1-Km0+00 - Km0+852.56" xfId="476" xr:uid="{00000000-0005-0000-0000-0000D3010000}"/>
    <cellStyle name="2_C" xfId="477" xr:uid="{00000000-0005-0000-0000-0000D4010000}"/>
    <cellStyle name="2_Cau Hua Trai (TT 04)" xfId="478" xr:uid="{00000000-0005-0000-0000-0000D5010000}"/>
    <cellStyle name="2_Cau Thanh Ha 1" xfId="479" xr:uid="{00000000-0005-0000-0000-0000D6010000}"/>
    <cellStyle name="2_Cau thuy dien Ban La (Cu Anh)" xfId="480" xr:uid="{00000000-0005-0000-0000-0000D7010000}"/>
    <cellStyle name="2_Cau thuy dien Ban La (Cu Anh)_Tinh hinh TH du an 2010-2011 BC UBKTTW (phong Vxa)" xfId="481" xr:uid="{00000000-0005-0000-0000-0000D8010000}"/>
    <cellStyle name="2_Cau thuy dien Ban La (Cu Anh)_Tinh hinh TH du an BC doan giam sat HDND (phong Vxa)" xfId="482" xr:uid="{00000000-0005-0000-0000-0000D9010000}"/>
    <cellStyle name="2_CAU XOP XANG II(su­a)" xfId="483" xr:uid="{00000000-0005-0000-0000-0000DA010000}"/>
    <cellStyle name="2_Chi phi KS" xfId="484" xr:uid="{00000000-0005-0000-0000-0000DB010000}"/>
    <cellStyle name="2_cong" xfId="485" xr:uid="{00000000-0005-0000-0000-0000DC010000}"/>
    <cellStyle name="2_Dakt-Cau tinh Hua Phan" xfId="486" xr:uid="{00000000-0005-0000-0000-0000DD010000}"/>
    <cellStyle name="2_DIEN" xfId="487" xr:uid="{00000000-0005-0000-0000-0000DE010000}"/>
    <cellStyle name="2_Dieu phoi dat goi 1" xfId="488" xr:uid="{00000000-0005-0000-0000-0000DF010000}"/>
    <cellStyle name="2_Dieu phoi dat goi 2" xfId="489" xr:uid="{00000000-0005-0000-0000-0000E0010000}"/>
    <cellStyle name="2_Dinh muc thiet ke" xfId="490" xr:uid="{00000000-0005-0000-0000-0000E1010000}"/>
    <cellStyle name="2_DONGIA" xfId="491" xr:uid="{00000000-0005-0000-0000-0000E2010000}"/>
    <cellStyle name="2_DT Kha thi ngay 11-2-06" xfId="492" xr:uid="{00000000-0005-0000-0000-0000E3010000}"/>
    <cellStyle name="2_DT KT ngay 10-9-2005" xfId="493" xr:uid="{00000000-0005-0000-0000-0000E4010000}"/>
    <cellStyle name="2_DT ngay 04-01-2006" xfId="494" xr:uid="{00000000-0005-0000-0000-0000E5010000}"/>
    <cellStyle name="2_DT ngay 11-4-2006" xfId="495" xr:uid="{00000000-0005-0000-0000-0000E6010000}"/>
    <cellStyle name="2_DT ngay 15-11-05" xfId="496" xr:uid="{00000000-0005-0000-0000-0000E7010000}"/>
    <cellStyle name="2_DTXL goi 11(20-9-05)" xfId="497" xr:uid="{00000000-0005-0000-0000-0000E8010000}"/>
    <cellStyle name="2_du toan" xfId="498" xr:uid="{00000000-0005-0000-0000-0000E9010000}"/>
    <cellStyle name="2_du toan (03-11-05)" xfId="499" xr:uid="{00000000-0005-0000-0000-0000EA010000}"/>
    <cellStyle name="2_Du toan (12-05-2005) Tham dinh" xfId="500" xr:uid="{00000000-0005-0000-0000-0000EB010000}"/>
    <cellStyle name="2_Du toan (23-05-2005) Tham dinh" xfId="501" xr:uid="{00000000-0005-0000-0000-0000EC010000}"/>
    <cellStyle name="2_Du toan (5 - 04 - 2004)" xfId="502" xr:uid="{00000000-0005-0000-0000-0000ED010000}"/>
    <cellStyle name="2_Du toan (6-3-2005)" xfId="503" xr:uid="{00000000-0005-0000-0000-0000EE010000}"/>
    <cellStyle name="2_Du toan (Ban A)" xfId="504" xr:uid="{00000000-0005-0000-0000-0000EF010000}"/>
    <cellStyle name="2_Du toan (ngay 13 - 07 - 2004)" xfId="505" xr:uid="{00000000-0005-0000-0000-0000F0010000}"/>
    <cellStyle name="2_Du toan 558 (Km17+508.12 - Km 22)" xfId="506" xr:uid="{00000000-0005-0000-0000-0000F1010000}"/>
    <cellStyle name="2_Du toan 558 (Km17+508.12 - Km 22)_Tinh hinh TH du an 2010-2011 BC UBKTTW (phong Vxa)" xfId="507" xr:uid="{00000000-0005-0000-0000-0000F2010000}"/>
    <cellStyle name="2_Du toan 558 (Km17+508.12 - Km 22)_Tinh hinh TH du an BC doan giam sat HDND (phong Vxa)" xfId="508" xr:uid="{00000000-0005-0000-0000-0000F3010000}"/>
    <cellStyle name="2_Du toan bo sung (11-2004)" xfId="509" xr:uid="{00000000-0005-0000-0000-0000F4010000}"/>
    <cellStyle name="2_Du toan Goi 1" xfId="510" xr:uid="{00000000-0005-0000-0000-0000F5010000}"/>
    <cellStyle name="2_du toan goi 12" xfId="511" xr:uid="{00000000-0005-0000-0000-0000F6010000}"/>
    <cellStyle name="2_Du toan Goi 2" xfId="512" xr:uid="{00000000-0005-0000-0000-0000F7010000}"/>
    <cellStyle name="2_Du toan KT-TCsua theo TT 03 - YC 471" xfId="513" xr:uid="{00000000-0005-0000-0000-0000F8010000}"/>
    <cellStyle name="2_Du toan ngay (28-10-2005)" xfId="514" xr:uid="{00000000-0005-0000-0000-0000F9010000}"/>
    <cellStyle name="2_Du toan ngay 1-9-2004 (version 1)" xfId="515" xr:uid="{00000000-0005-0000-0000-0000FA010000}"/>
    <cellStyle name="2_Du toan Phuong lam" xfId="516" xr:uid="{00000000-0005-0000-0000-0000FB010000}"/>
    <cellStyle name="2_Du toan QL 27 (23-12-2005)" xfId="517" xr:uid="{00000000-0005-0000-0000-0000FC010000}"/>
    <cellStyle name="2_DuAnKT ngay 11-2-2006" xfId="518" xr:uid="{00000000-0005-0000-0000-0000FD010000}"/>
    <cellStyle name="2_Gia_VL cau-JIBIC-Ha-tinh" xfId="519" xr:uid="{00000000-0005-0000-0000-0000FE010000}"/>
    <cellStyle name="2_Gia_VLQL48_duyet " xfId="520" xr:uid="{00000000-0005-0000-0000-0000FF010000}"/>
    <cellStyle name="2_Gia_VLQL48_duyet _Tinh hinh TH du an 2010-2011 BC UBKTTW (phong Vxa)" xfId="521" xr:uid="{00000000-0005-0000-0000-000000020000}"/>
    <cellStyle name="2_Gia_VLQL48_duyet _Tinh hinh TH du an BC doan giam sat HDND (phong Vxa)" xfId="522" xr:uid="{00000000-0005-0000-0000-000001020000}"/>
    <cellStyle name="2_goi 1" xfId="523" xr:uid="{00000000-0005-0000-0000-000002020000}"/>
    <cellStyle name="2_Goi 1 (TT04)" xfId="524" xr:uid="{00000000-0005-0000-0000-000003020000}"/>
    <cellStyle name="2_goi 1 duyet theo luong mo (an)" xfId="525" xr:uid="{00000000-0005-0000-0000-000004020000}"/>
    <cellStyle name="2_Goi 1_1" xfId="526" xr:uid="{00000000-0005-0000-0000-000005020000}"/>
    <cellStyle name="2_Goi so 1" xfId="527" xr:uid="{00000000-0005-0000-0000-000006020000}"/>
    <cellStyle name="2_Goi thau so 2 (20-6-2006)" xfId="528" xr:uid="{00000000-0005-0000-0000-000007020000}"/>
    <cellStyle name="2_Goi02(25-05-2006)" xfId="529" xr:uid="{00000000-0005-0000-0000-000008020000}"/>
    <cellStyle name="2_Goi1N206" xfId="530" xr:uid="{00000000-0005-0000-0000-000009020000}"/>
    <cellStyle name="2_Goi2N206" xfId="531" xr:uid="{00000000-0005-0000-0000-00000A020000}"/>
    <cellStyle name="2_Goi4N216" xfId="532" xr:uid="{00000000-0005-0000-0000-00000B020000}"/>
    <cellStyle name="2_Goi5N216" xfId="533" xr:uid="{00000000-0005-0000-0000-00000C020000}"/>
    <cellStyle name="2_Hoi Song" xfId="534" xr:uid="{00000000-0005-0000-0000-00000D020000}"/>
    <cellStyle name="2_HT-LO" xfId="535" xr:uid="{00000000-0005-0000-0000-00000E020000}"/>
    <cellStyle name="2_Khoi luong" xfId="536" xr:uid="{00000000-0005-0000-0000-00000F020000}"/>
    <cellStyle name="2_Khoi luong 3b" xfId="537" xr:uid="{00000000-0005-0000-0000-000010020000}"/>
    <cellStyle name="2_Khoi luong doan 1" xfId="538" xr:uid="{00000000-0005-0000-0000-000011020000}"/>
    <cellStyle name="2_Khoi Luong Hoang Truong - Hoang Phu" xfId="539" xr:uid="{00000000-0005-0000-0000-000012020000}"/>
    <cellStyle name="2_Kl6-6-05" xfId="540" xr:uid="{00000000-0005-0000-0000-000013020000}"/>
    <cellStyle name="2_Klnutgiao" xfId="541" xr:uid="{00000000-0005-0000-0000-000014020000}"/>
    <cellStyle name="2_KLPA2s" xfId="542" xr:uid="{00000000-0005-0000-0000-000015020000}"/>
    <cellStyle name="2_KlQdinhduyet" xfId="543" xr:uid="{00000000-0005-0000-0000-000016020000}"/>
    <cellStyle name="2_KlQdinhduyet_Tinh hinh TH du an 2010-2011 BC UBKTTW (phong Vxa)" xfId="544" xr:uid="{00000000-0005-0000-0000-000017020000}"/>
    <cellStyle name="2_KlQdinhduyet_Tinh hinh TH du an BC doan giam sat HDND (phong Vxa)" xfId="545" xr:uid="{00000000-0005-0000-0000-000018020000}"/>
    <cellStyle name="2_KlQL4goi5KCS" xfId="546" xr:uid="{00000000-0005-0000-0000-000019020000}"/>
    <cellStyle name="2_Kltayth" xfId="547" xr:uid="{00000000-0005-0000-0000-00001A020000}"/>
    <cellStyle name="2_KltaythQDduyet" xfId="548" xr:uid="{00000000-0005-0000-0000-00001B020000}"/>
    <cellStyle name="2_Kluong4-2004" xfId="549" xr:uid="{00000000-0005-0000-0000-00001C020000}"/>
    <cellStyle name="2_Luong A6" xfId="550" xr:uid="{00000000-0005-0000-0000-00001D020000}"/>
    <cellStyle name="2_maugiacotaluy" xfId="551" xr:uid="{00000000-0005-0000-0000-00001E020000}"/>
    <cellStyle name="2_My Thanh Son Thanh" xfId="552" xr:uid="{00000000-0005-0000-0000-00001F020000}"/>
    <cellStyle name="2_Nhom I" xfId="553" xr:uid="{00000000-0005-0000-0000-000020020000}"/>
    <cellStyle name="2_Project N.Du" xfId="554" xr:uid="{00000000-0005-0000-0000-000021020000}"/>
    <cellStyle name="2_Project N.Du.dien" xfId="555" xr:uid="{00000000-0005-0000-0000-000022020000}"/>
    <cellStyle name="2_Project QL4" xfId="556" xr:uid="{00000000-0005-0000-0000-000023020000}"/>
    <cellStyle name="2_Project QL4 goi 7" xfId="557" xr:uid="{00000000-0005-0000-0000-000024020000}"/>
    <cellStyle name="2_Project QL4 goi5" xfId="558" xr:uid="{00000000-0005-0000-0000-000025020000}"/>
    <cellStyle name="2_Project QL4 goi8" xfId="559" xr:uid="{00000000-0005-0000-0000-000026020000}"/>
    <cellStyle name="2_QL1A-SUA2005" xfId="560" xr:uid="{00000000-0005-0000-0000-000027020000}"/>
    <cellStyle name="2_Sheet1" xfId="561" xr:uid="{00000000-0005-0000-0000-000028020000}"/>
    <cellStyle name="2_SUA MAI23" xfId="562" xr:uid="{00000000-0005-0000-0000-000029020000}"/>
    <cellStyle name="2_SuoiTon" xfId="563" xr:uid="{00000000-0005-0000-0000-00002A020000}"/>
    <cellStyle name="2_t" xfId="564" xr:uid="{00000000-0005-0000-0000-00002B020000}"/>
    <cellStyle name="2_Tay THoa" xfId="565" xr:uid="{00000000-0005-0000-0000-00002C020000}"/>
    <cellStyle name="2_Tong hop DT dieu chinh duong 38-95" xfId="566" xr:uid="{00000000-0005-0000-0000-00002D020000}"/>
    <cellStyle name="2_Tong hop khoi luong duong 557 (30-5-2006)" xfId="567" xr:uid="{00000000-0005-0000-0000-00002E020000}"/>
    <cellStyle name="2_Tong muc dau tu" xfId="568" xr:uid="{00000000-0005-0000-0000-00002F020000}"/>
    <cellStyle name="2_TRUNG PMU 5" xfId="569" xr:uid="{00000000-0005-0000-0000-000030020000}"/>
    <cellStyle name="2_Tuyen so 1-Km0+00 - Km0+852.56" xfId="570" xr:uid="{00000000-0005-0000-0000-000031020000}"/>
    <cellStyle name="2_VatLieu 3 cau -NA" xfId="571" xr:uid="{00000000-0005-0000-0000-000032020000}"/>
    <cellStyle name="2_ÿÿÿÿÿ" xfId="572" xr:uid="{00000000-0005-0000-0000-000033020000}"/>
    <cellStyle name="2_ÿÿÿÿÿ_1" xfId="573" xr:uid="{00000000-0005-0000-0000-000034020000}"/>
    <cellStyle name="2_ÿÿÿÿÿ_Bieu tong hop nhu cau ung 2011 da chon loc -Mien nui" xfId="574" xr:uid="{00000000-0005-0000-0000-000035020000}"/>
    <cellStyle name="2_ÿÿÿÿÿ_Book1" xfId="575" xr:uid="{00000000-0005-0000-0000-000036020000}"/>
    <cellStyle name="2_ÿÿÿÿÿ_Tong hop DT dieu chinh duong 38-95" xfId="576" xr:uid="{00000000-0005-0000-0000-000037020000}"/>
    <cellStyle name="20" xfId="577" xr:uid="{00000000-0005-0000-0000-000038020000}"/>
    <cellStyle name="20% - Accent1 2" xfId="578" xr:uid="{00000000-0005-0000-0000-000039020000}"/>
    <cellStyle name="20% - Accent2 2" xfId="579" xr:uid="{00000000-0005-0000-0000-00003A020000}"/>
    <cellStyle name="20% - Accent3 2" xfId="580" xr:uid="{00000000-0005-0000-0000-00003B020000}"/>
    <cellStyle name="20% - Accent4 2" xfId="581" xr:uid="{00000000-0005-0000-0000-00003C020000}"/>
    <cellStyle name="20% - Accent5 2" xfId="582" xr:uid="{00000000-0005-0000-0000-00003D020000}"/>
    <cellStyle name="20% - Accent6 2" xfId="583" xr:uid="{00000000-0005-0000-0000-00003E020000}"/>
    <cellStyle name="20% - Nhấn1" xfId="584" xr:uid="{00000000-0005-0000-0000-00003F020000}"/>
    <cellStyle name="20% - Nhấn2" xfId="585" xr:uid="{00000000-0005-0000-0000-000040020000}"/>
    <cellStyle name="20% - Nhấn3" xfId="586" xr:uid="{00000000-0005-0000-0000-000041020000}"/>
    <cellStyle name="20% - Nhấn4" xfId="587" xr:uid="{00000000-0005-0000-0000-000042020000}"/>
    <cellStyle name="20% - Nhấn5" xfId="588" xr:uid="{00000000-0005-0000-0000-000043020000}"/>
    <cellStyle name="20% - Nhấn6" xfId="589" xr:uid="{00000000-0005-0000-0000-000044020000}"/>
    <cellStyle name="-2001" xfId="590" xr:uid="{00000000-0005-0000-0000-000045020000}"/>
    <cellStyle name="296_x000f_Normal_SPTQ1ACTormal_SPTQ2ACT" xfId="591" xr:uid="{00000000-0005-0000-0000-000046020000}"/>
    <cellStyle name="2ormal_Q2_1" xfId="592" xr:uid="{00000000-0005-0000-0000-000047020000}"/>
    <cellStyle name="3" xfId="593" xr:uid="{00000000-0005-0000-0000-000048020000}"/>
    <cellStyle name="3_A che do KS +chi BQL" xfId="594" xr:uid="{00000000-0005-0000-0000-000049020000}"/>
    <cellStyle name="3_BANG CAM COC GPMB 8km" xfId="595" xr:uid="{00000000-0005-0000-0000-00004A020000}"/>
    <cellStyle name="3_bang tinh tai trong" xfId="596" xr:uid="{00000000-0005-0000-0000-00004B020000}"/>
    <cellStyle name="3_Bang tong hop khoi luong" xfId="597" xr:uid="{00000000-0005-0000-0000-00004C020000}"/>
    <cellStyle name="3_Book1" xfId="598" xr:uid="{00000000-0005-0000-0000-00004D020000}"/>
    <cellStyle name="3_Book1_1" xfId="599" xr:uid="{00000000-0005-0000-0000-00004E020000}"/>
    <cellStyle name="3_Book1_1_Tinh hinh TH du an 2010-2011 BC UBKTTW (phong Vxa)" xfId="600" xr:uid="{00000000-0005-0000-0000-00004F020000}"/>
    <cellStyle name="3_Book1_1_Tinh hinh TH du an BC doan giam sat HDND (phong Vxa)" xfId="601" xr:uid="{00000000-0005-0000-0000-000050020000}"/>
    <cellStyle name="3_Book1_Book1" xfId="602" xr:uid="{00000000-0005-0000-0000-000051020000}"/>
    <cellStyle name="3_Book1_CAU XOP XANG II(su­a)" xfId="603" xr:uid="{00000000-0005-0000-0000-000052020000}"/>
    <cellStyle name="3_Book1_Dieu phoi dat goi 1" xfId="604" xr:uid="{00000000-0005-0000-0000-000053020000}"/>
    <cellStyle name="3_Book1_Dieu phoi dat goi 2" xfId="605" xr:uid="{00000000-0005-0000-0000-000054020000}"/>
    <cellStyle name="3_Book1_DT Kha thi ngay 11-2-06" xfId="606" xr:uid="{00000000-0005-0000-0000-000055020000}"/>
    <cellStyle name="3_Book1_DT ngay 04-01-2006" xfId="607" xr:uid="{00000000-0005-0000-0000-000056020000}"/>
    <cellStyle name="3_Book1_DT ngay 11-4-2006" xfId="608" xr:uid="{00000000-0005-0000-0000-000057020000}"/>
    <cellStyle name="3_Book1_DT ngay 15-11-05" xfId="609" xr:uid="{00000000-0005-0000-0000-000058020000}"/>
    <cellStyle name="3_Book1_Du toan KT-TCsua theo TT 03 - YC 471" xfId="610" xr:uid="{00000000-0005-0000-0000-000059020000}"/>
    <cellStyle name="3_Book1_Du toan Phuong lam" xfId="611" xr:uid="{00000000-0005-0000-0000-00005A020000}"/>
    <cellStyle name="3_Book1_Du toan QL 27 (23-12-2005)" xfId="612" xr:uid="{00000000-0005-0000-0000-00005B020000}"/>
    <cellStyle name="3_Book1_DuAnKT ngay 11-2-2006" xfId="613" xr:uid="{00000000-0005-0000-0000-00005C020000}"/>
    <cellStyle name="3_Book1_Goi 1" xfId="614" xr:uid="{00000000-0005-0000-0000-00005D020000}"/>
    <cellStyle name="3_Book1_Goi thau so 2 (20-6-2006)" xfId="615" xr:uid="{00000000-0005-0000-0000-00005E020000}"/>
    <cellStyle name="3_Book1_Goi02(25-05-2006)" xfId="616" xr:uid="{00000000-0005-0000-0000-00005F020000}"/>
    <cellStyle name="3_Book1_K C N - HUNG DONG L.NHUA" xfId="617" xr:uid="{00000000-0005-0000-0000-000060020000}"/>
    <cellStyle name="3_Book1_Khoi luong 3b" xfId="618" xr:uid="{00000000-0005-0000-0000-000061020000}"/>
    <cellStyle name="3_Book1_Khoi Luong Hoang Truong - Hoang Phu" xfId="619" xr:uid="{00000000-0005-0000-0000-000062020000}"/>
    <cellStyle name="3_Book1_Muong TL" xfId="620" xr:uid="{00000000-0005-0000-0000-000063020000}"/>
    <cellStyle name="3_Book1_Tuyen so 1-Km0+00 - Km0+852.56" xfId="621" xr:uid="{00000000-0005-0000-0000-000064020000}"/>
    <cellStyle name="3_C" xfId="622" xr:uid="{00000000-0005-0000-0000-000065020000}"/>
    <cellStyle name="3_Cau Hua Trai (TT 04)" xfId="623" xr:uid="{00000000-0005-0000-0000-000066020000}"/>
    <cellStyle name="3_Cau Thanh Ha 1" xfId="624" xr:uid="{00000000-0005-0000-0000-000067020000}"/>
    <cellStyle name="3_Cau thuy dien Ban La (Cu Anh)" xfId="625" xr:uid="{00000000-0005-0000-0000-000068020000}"/>
    <cellStyle name="3_Cau thuy dien Ban La (Cu Anh)_Tinh hinh TH du an 2010-2011 BC UBKTTW (phong Vxa)" xfId="626" xr:uid="{00000000-0005-0000-0000-000069020000}"/>
    <cellStyle name="3_Cau thuy dien Ban La (Cu Anh)_Tinh hinh TH du an BC doan giam sat HDND (phong Vxa)" xfId="627" xr:uid="{00000000-0005-0000-0000-00006A020000}"/>
    <cellStyle name="3_CAU XOP XANG II(su­a)" xfId="628" xr:uid="{00000000-0005-0000-0000-00006B020000}"/>
    <cellStyle name="3_Chi phi KS" xfId="629" xr:uid="{00000000-0005-0000-0000-00006C020000}"/>
    <cellStyle name="3_cong" xfId="630" xr:uid="{00000000-0005-0000-0000-00006D020000}"/>
    <cellStyle name="3_Dakt-Cau tinh Hua Phan" xfId="631" xr:uid="{00000000-0005-0000-0000-00006E020000}"/>
    <cellStyle name="3_DIEN" xfId="632" xr:uid="{00000000-0005-0000-0000-00006F020000}"/>
    <cellStyle name="3_Dieu phoi dat goi 1" xfId="633" xr:uid="{00000000-0005-0000-0000-000070020000}"/>
    <cellStyle name="3_Dieu phoi dat goi 2" xfId="634" xr:uid="{00000000-0005-0000-0000-000071020000}"/>
    <cellStyle name="3_Dinh muc thiet ke" xfId="635" xr:uid="{00000000-0005-0000-0000-000072020000}"/>
    <cellStyle name="3_DONGIA" xfId="636" xr:uid="{00000000-0005-0000-0000-000073020000}"/>
    <cellStyle name="3_DT Kha thi ngay 11-2-06" xfId="637" xr:uid="{00000000-0005-0000-0000-000074020000}"/>
    <cellStyle name="3_DT KT ngay 10-9-2005" xfId="638" xr:uid="{00000000-0005-0000-0000-000075020000}"/>
    <cellStyle name="3_DT ngay 04-01-2006" xfId="639" xr:uid="{00000000-0005-0000-0000-000076020000}"/>
    <cellStyle name="3_DT ngay 11-4-2006" xfId="640" xr:uid="{00000000-0005-0000-0000-000077020000}"/>
    <cellStyle name="3_DT ngay 15-11-05" xfId="641" xr:uid="{00000000-0005-0000-0000-000078020000}"/>
    <cellStyle name="3_DTXL goi 11(20-9-05)" xfId="642" xr:uid="{00000000-0005-0000-0000-000079020000}"/>
    <cellStyle name="3_du toan" xfId="643" xr:uid="{00000000-0005-0000-0000-00007A020000}"/>
    <cellStyle name="3_du toan (03-11-05)" xfId="644" xr:uid="{00000000-0005-0000-0000-00007B020000}"/>
    <cellStyle name="3_Du toan (12-05-2005) Tham dinh" xfId="645" xr:uid="{00000000-0005-0000-0000-00007C020000}"/>
    <cellStyle name="3_Du toan (23-05-2005) Tham dinh" xfId="646" xr:uid="{00000000-0005-0000-0000-00007D020000}"/>
    <cellStyle name="3_Du toan (5 - 04 - 2004)" xfId="647" xr:uid="{00000000-0005-0000-0000-00007E020000}"/>
    <cellStyle name="3_Du toan (6-3-2005)" xfId="648" xr:uid="{00000000-0005-0000-0000-00007F020000}"/>
    <cellStyle name="3_Du toan (Ban A)" xfId="649" xr:uid="{00000000-0005-0000-0000-000080020000}"/>
    <cellStyle name="3_Du toan (ngay 13 - 07 - 2004)" xfId="650" xr:uid="{00000000-0005-0000-0000-000081020000}"/>
    <cellStyle name="3_Du toan 558 (Km17+508.12 - Km 22)" xfId="651" xr:uid="{00000000-0005-0000-0000-000082020000}"/>
    <cellStyle name="3_Du toan 558 (Km17+508.12 - Km 22)_Tinh hinh TH du an 2010-2011 BC UBKTTW (phong Vxa)" xfId="652" xr:uid="{00000000-0005-0000-0000-000083020000}"/>
    <cellStyle name="3_Du toan 558 (Km17+508.12 - Km 22)_Tinh hinh TH du an BC doan giam sat HDND (phong Vxa)" xfId="653" xr:uid="{00000000-0005-0000-0000-000084020000}"/>
    <cellStyle name="3_Du toan bo sung (11-2004)" xfId="654" xr:uid="{00000000-0005-0000-0000-000085020000}"/>
    <cellStyle name="3_Du toan Goi 1" xfId="655" xr:uid="{00000000-0005-0000-0000-000086020000}"/>
    <cellStyle name="3_du toan goi 12" xfId="656" xr:uid="{00000000-0005-0000-0000-000087020000}"/>
    <cellStyle name="3_Du toan Goi 2" xfId="657" xr:uid="{00000000-0005-0000-0000-000088020000}"/>
    <cellStyle name="3_Du toan KT-TCsua theo TT 03 - YC 471" xfId="658" xr:uid="{00000000-0005-0000-0000-000089020000}"/>
    <cellStyle name="3_Du toan ngay (28-10-2005)" xfId="659" xr:uid="{00000000-0005-0000-0000-00008A020000}"/>
    <cellStyle name="3_Du toan ngay 1-9-2004 (version 1)" xfId="660" xr:uid="{00000000-0005-0000-0000-00008B020000}"/>
    <cellStyle name="3_Du toan Phuong lam" xfId="661" xr:uid="{00000000-0005-0000-0000-00008C020000}"/>
    <cellStyle name="3_Du toan QL 27 (23-12-2005)" xfId="662" xr:uid="{00000000-0005-0000-0000-00008D020000}"/>
    <cellStyle name="3_DuAnKT ngay 11-2-2006" xfId="663" xr:uid="{00000000-0005-0000-0000-00008E020000}"/>
    <cellStyle name="3_Gia_VL cau-JIBIC-Ha-tinh" xfId="664" xr:uid="{00000000-0005-0000-0000-00008F020000}"/>
    <cellStyle name="3_Gia_VLQL48_duyet " xfId="665" xr:uid="{00000000-0005-0000-0000-000090020000}"/>
    <cellStyle name="3_Gia_VLQL48_duyet _Tinh hinh TH du an 2010-2011 BC UBKTTW (phong Vxa)" xfId="666" xr:uid="{00000000-0005-0000-0000-000091020000}"/>
    <cellStyle name="3_Gia_VLQL48_duyet _Tinh hinh TH du an BC doan giam sat HDND (phong Vxa)" xfId="667" xr:uid="{00000000-0005-0000-0000-000092020000}"/>
    <cellStyle name="3_goi 1" xfId="668" xr:uid="{00000000-0005-0000-0000-000093020000}"/>
    <cellStyle name="3_Goi 1 (TT04)" xfId="669" xr:uid="{00000000-0005-0000-0000-000094020000}"/>
    <cellStyle name="3_goi 1 duyet theo luong mo (an)" xfId="670" xr:uid="{00000000-0005-0000-0000-000095020000}"/>
    <cellStyle name="3_Goi 1_1" xfId="671" xr:uid="{00000000-0005-0000-0000-000096020000}"/>
    <cellStyle name="3_Goi so 1" xfId="672" xr:uid="{00000000-0005-0000-0000-000097020000}"/>
    <cellStyle name="3_Goi thau so 2 (20-6-2006)" xfId="673" xr:uid="{00000000-0005-0000-0000-000098020000}"/>
    <cellStyle name="3_Goi02(25-05-2006)" xfId="674" xr:uid="{00000000-0005-0000-0000-000099020000}"/>
    <cellStyle name="3_Goi1N206" xfId="675" xr:uid="{00000000-0005-0000-0000-00009A020000}"/>
    <cellStyle name="3_Goi2N206" xfId="676" xr:uid="{00000000-0005-0000-0000-00009B020000}"/>
    <cellStyle name="3_Goi4N216" xfId="677" xr:uid="{00000000-0005-0000-0000-00009C020000}"/>
    <cellStyle name="3_Goi5N216" xfId="678" xr:uid="{00000000-0005-0000-0000-00009D020000}"/>
    <cellStyle name="3_Hoi Song" xfId="679" xr:uid="{00000000-0005-0000-0000-00009E020000}"/>
    <cellStyle name="3_HT-LO" xfId="680" xr:uid="{00000000-0005-0000-0000-00009F020000}"/>
    <cellStyle name="3_Khoi luong" xfId="681" xr:uid="{00000000-0005-0000-0000-0000A0020000}"/>
    <cellStyle name="3_Khoi luong 3b" xfId="682" xr:uid="{00000000-0005-0000-0000-0000A1020000}"/>
    <cellStyle name="3_Khoi luong doan 1" xfId="683" xr:uid="{00000000-0005-0000-0000-0000A2020000}"/>
    <cellStyle name="3_Khoi Luong Hoang Truong - Hoang Phu" xfId="684" xr:uid="{00000000-0005-0000-0000-0000A3020000}"/>
    <cellStyle name="3_Kl6-6-05" xfId="685" xr:uid="{00000000-0005-0000-0000-0000A4020000}"/>
    <cellStyle name="3_Klnutgiao" xfId="686" xr:uid="{00000000-0005-0000-0000-0000A5020000}"/>
    <cellStyle name="3_KLPA2s" xfId="687" xr:uid="{00000000-0005-0000-0000-0000A6020000}"/>
    <cellStyle name="3_KlQdinhduyet" xfId="688" xr:uid="{00000000-0005-0000-0000-0000A7020000}"/>
    <cellStyle name="3_KlQdinhduyet_Tinh hinh TH du an 2010-2011 BC UBKTTW (phong Vxa)" xfId="689" xr:uid="{00000000-0005-0000-0000-0000A8020000}"/>
    <cellStyle name="3_KlQdinhduyet_Tinh hinh TH du an BC doan giam sat HDND (phong Vxa)" xfId="690" xr:uid="{00000000-0005-0000-0000-0000A9020000}"/>
    <cellStyle name="3_KlQL4goi5KCS" xfId="691" xr:uid="{00000000-0005-0000-0000-0000AA020000}"/>
    <cellStyle name="3_Kltayth" xfId="692" xr:uid="{00000000-0005-0000-0000-0000AB020000}"/>
    <cellStyle name="3_KltaythQDduyet" xfId="693" xr:uid="{00000000-0005-0000-0000-0000AC020000}"/>
    <cellStyle name="3_Kluong4-2004" xfId="694" xr:uid="{00000000-0005-0000-0000-0000AD020000}"/>
    <cellStyle name="3_Luong A6" xfId="695" xr:uid="{00000000-0005-0000-0000-0000AE020000}"/>
    <cellStyle name="3_maugiacotaluy" xfId="696" xr:uid="{00000000-0005-0000-0000-0000AF020000}"/>
    <cellStyle name="3_My Thanh Son Thanh" xfId="697" xr:uid="{00000000-0005-0000-0000-0000B0020000}"/>
    <cellStyle name="3_Nhom I" xfId="698" xr:uid="{00000000-0005-0000-0000-0000B1020000}"/>
    <cellStyle name="3_Project N.Du" xfId="699" xr:uid="{00000000-0005-0000-0000-0000B2020000}"/>
    <cellStyle name="3_Project N.Du.dien" xfId="700" xr:uid="{00000000-0005-0000-0000-0000B3020000}"/>
    <cellStyle name="3_Project QL4" xfId="701" xr:uid="{00000000-0005-0000-0000-0000B4020000}"/>
    <cellStyle name="3_Project QL4 goi 7" xfId="702" xr:uid="{00000000-0005-0000-0000-0000B5020000}"/>
    <cellStyle name="3_Project QL4 goi5" xfId="703" xr:uid="{00000000-0005-0000-0000-0000B6020000}"/>
    <cellStyle name="3_Project QL4 goi8" xfId="704" xr:uid="{00000000-0005-0000-0000-0000B7020000}"/>
    <cellStyle name="3_QL1A-SUA2005" xfId="705" xr:uid="{00000000-0005-0000-0000-0000B8020000}"/>
    <cellStyle name="3_Sheet1" xfId="706" xr:uid="{00000000-0005-0000-0000-0000B9020000}"/>
    <cellStyle name="3_SUA MAI23" xfId="707" xr:uid="{00000000-0005-0000-0000-0000BA020000}"/>
    <cellStyle name="3_SuoiTon" xfId="708" xr:uid="{00000000-0005-0000-0000-0000BB020000}"/>
    <cellStyle name="3_t" xfId="709" xr:uid="{00000000-0005-0000-0000-0000BC020000}"/>
    <cellStyle name="3_Tay THoa" xfId="710" xr:uid="{00000000-0005-0000-0000-0000BD020000}"/>
    <cellStyle name="3_Tong hop DT dieu chinh duong 38-95" xfId="711" xr:uid="{00000000-0005-0000-0000-0000BE020000}"/>
    <cellStyle name="3_Tong hop khoi luong duong 557 (30-5-2006)" xfId="712" xr:uid="{00000000-0005-0000-0000-0000BF020000}"/>
    <cellStyle name="3_Tong muc dau tu" xfId="713" xr:uid="{00000000-0005-0000-0000-0000C0020000}"/>
    <cellStyle name="3_Tuyen so 1-Km0+00 - Km0+852.56" xfId="714" xr:uid="{00000000-0005-0000-0000-0000C1020000}"/>
    <cellStyle name="3_VatLieu 3 cau -NA" xfId="715" xr:uid="{00000000-0005-0000-0000-0000C2020000}"/>
    <cellStyle name="3_ÿÿÿÿÿ" xfId="716" xr:uid="{00000000-0005-0000-0000-0000C3020000}"/>
    <cellStyle name="3_ÿÿÿÿÿ_1" xfId="717" xr:uid="{00000000-0005-0000-0000-0000C4020000}"/>
    <cellStyle name="4" xfId="718" xr:uid="{00000000-0005-0000-0000-0000C5020000}"/>
    <cellStyle name="4_A che do KS +chi BQL" xfId="719" xr:uid="{00000000-0005-0000-0000-0000C6020000}"/>
    <cellStyle name="4_BANG CAM COC GPMB 8km" xfId="720" xr:uid="{00000000-0005-0000-0000-0000C7020000}"/>
    <cellStyle name="4_bang tinh tai trong" xfId="721" xr:uid="{00000000-0005-0000-0000-0000C8020000}"/>
    <cellStyle name="4_Bang tong hop khoi luong" xfId="722" xr:uid="{00000000-0005-0000-0000-0000C9020000}"/>
    <cellStyle name="4_Book1" xfId="723" xr:uid="{00000000-0005-0000-0000-0000CA020000}"/>
    <cellStyle name="4_Book1_1" xfId="724" xr:uid="{00000000-0005-0000-0000-0000CB020000}"/>
    <cellStyle name="4_Book1_1_Tinh hinh TH du an 2010-2011 BC UBKTTW (phong Vxa)" xfId="725" xr:uid="{00000000-0005-0000-0000-0000CC020000}"/>
    <cellStyle name="4_Book1_1_Tinh hinh TH du an BC doan giam sat HDND (phong Vxa)" xfId="726" xr:uid="{00000000-0005-0000-0000-0000CD020000}"/>
    <cellStyle name="4_Book1_Book1" xfId="727" xr:uid="{00000000-0005-0000-0000-0000CE020000}"/>
    <cellStyle name="4_Book1_CAU XOP XANG II(su­a)" xfId="728" xr:uid="{00000000-0005-0000-0000-0000CF020000}"/>
    <cellStyle name="4_Book1_Dieu phoi dat goi 1" xfId="729" xr:uid="{00000000-0005-0000-0000-0000D0020000}"/>
    <cellStyle name="4_Book1_Dieu phoi dat goi 2" xfId="730" xr:uid="{00000000-0005-0000-0000-0000D1020000}"/>
    <cellStyle name="4_Book1_DT Kha thi ngay 11-2-06" xfId="731" xr:uid="{00000000-0005-0000-0000-0000D2020000}"/>
    <cellStyle name="4_Book1_DT ngay 04-01-2006" xfId="732" xr:uid="{00000000-0005-0000-0000-0000D3020000}"/>
    <cellStyle name="4_Book1_DT ngay 11-4-2006" xfId="733" xr:uid="{00000000-0005-0000-0000-0000D4020000}"/>
    <cellStyle name="4_Book1_DT ngay 15-11-05" xfId="734" xr:uid="{00000000-0005-0000-0000-0000D5020000}"/>
    <cellStyle name="4_Book1_Du toan KT-TCsua theo TT 03 - YC 471" xfId="735" xr:uid="{00000000-0005-0000-0000-0000D6020000}"/>
    <cellStyle name="4_Book1_Du toan Phuong lam" xfId="736" xr:uid="{00000000-0005-0000-0000-0000D7020000}"/>
    <cellStyle name="4_Book1_Du toan QL 27 (23-12-2005)" xfId="737" xr:uid="{00000000-0005-0000-0000-0000D8020000}"/>
    <cellStyle name="4_Book1_DuAnKT ngay 11-2-2006" xfId="738" xr:uid="{00000000-0005-0000-0000-0000D9020000}"/>
    <cellStyle name="4_Book1_Goi 1" xfId="739" xr:uid="{00000000-0005-0000-0000-0000DA020000}"/>
    <cellStyle name="4_Book1_Goi thau so 2 (20-6-2006)" xfId="740" xr:uid="{00000000-0005-0000-0000-0000DB020000}"/>
    <cellStyle name="4_Book1_Goi02(25-05-2006)" xfId="741" xr:uid="{00000000-0005-0000-0000-0000DC020000}"/>
    <cellStyle name="4_Book1_K C N - HUNG DONG L.NHUA" xfId="742" xr:uid="{00000000-0005-0000-0000-0000DD020000}"/>
    <cellStyle name="4_Book1_Khoi luong 3b" xfId="743" xr:uid="{00000000-0005-0000-0000-0000DE020000}"/>
    <cellStyle name="4_Book1_Khoi Luong Hoang Truong - Hoang Phu" xfId="744" xr:uid="{00000000-0005-0000-0000-0000DF020000}"/>
    <cellStyle name="4_Book1_Muong TL" xfId="745" xr:uid="{00000000-0005-0000-0000-0000E0020000}"/>
    <cellStyle name="4_Book1_Tuyen so 1-Km0+00 - Km0+852.56" xfId="746" xr:uid="{00000000-0005-0000-0000-0000E1020000}"/>
    <cellStyle name="4_C" xfId="747" xr:uid="{00000000-0005-0000-0000-0000E2020000}"/>
    <cellStyle name="4_Cau Hua Trai (TT 04)" xfId="748" xr:uid="{00000000-0005-0000-0000-0000E3020000}"/>
    <cellStyle name="4_Cau Thanh Ha 1" xfId="749" xr:uid="{00000000-0005-0000-0000-0000E4020000}"/>
    <cellStyle name="4_Cau thuy dien Ban La (Cu Anh)" xfId="750" xr:uid="{00000000-0005-0000-0000-0000E5020000}"/>
    <cellStyle name="4_Cau thuy dien Ban La (Cu Anh)_Tinh hinh TH du an 2010-2011 BC UBKTTW (phong Vxa)" xfId="751" xr:uid="{00000000-0005-0000-0000-0000E6020000}"/>
    <cellStyle name="4_Cau thuy dien Ban La (Cu Anh)_Tinh hinh TH du an BC doan giam sat HDND (phong Vxa)" xfId="752" xr:uid="{00000000-0005-0000-0000-0000E7020000}"/>
    <cellStyle name="4_CAU XOP XANG II(su­a)" xfId="753" xr:uid="{00000000-0005-0000-0000-0000E8020000}"/>
    <cellStyle name="4_Chi phi KS" xfId="754" xr:uid="{00000000-0005-0000-0000-0000E9020000}"/>
    <cellStyle name="4_cong" xfId="755" xr:uid="{00000000-0005-0000-0000-0000EA020000}"/>
    <cellStyle name="4_Dakt-Cau tinh Hua Phan" xfId="756" xr:uid="{00000000-0005-0000-0000-0000EB020000}"/>
    <cellStyle name="4_DIEN" xfId="757" xr:uid="{00000000-0005-0000-0000-0000EC020000}"/>
    <cellStyle name="4_Dieu phoi dat goi 1" xfId="758" xr:uid="{00000000-0005-0000-0000-0000ED020000}"/>
    <cellStyle name="4_Dieu phoi dat goi 2" xfId="759" xr:uid="{00000000-0005-0000-0000-0000EE020000}"/>
    <cellStyle name="4_Dinh muc thiet ke" xfId="760" xr:uid="{00000000-0005-0000-0000-0000EF020000}"/>
    <cellStyle name="4_DONGIA" xfId="761" xr:uid="{00000000-0005-0000-0000-0000F0020000}"/>
    <cellStyle name="4_DT Kha thi ngay 11-2-06" xfId="762" xr:uid="{00000000-0005-0000-0000-0000F1020000}"/>
    <cellStyle name="4_DT KT ngay 10-9-2005" xfId="763" xr:uid="{00000000-0005-0000-0000-0000F2020000}"/>
    <cellStyle name="4_DT ngay 04-01-2006" xfId="764" xr:uid="{00000000-0005-0000-0000-0000F3020000}"/>
    <cellStyle name="4_DT ngay 11-4-2006" xfId="765" xr:uid="{00000000-0005-0000-0000-0000F4020000}"/>
    <cellStyle name="4_DT ngay 15-11-05" xfId="766" xr:uid="{00000000-0005-0000-0000-0000F5020000}"/>
    <cellStyle name="4_DTXL goi 11(20-9-05)" xfId="767" xr:uid="{00000000-0005-0000-0000-0000F6020000}"/>
    <cellStyle name="4_du toan" xfId="768" xr:uid="{00000000-0005-0000-0000-0000F7020000}"/>
    <cellStyle name="4_du toan (03-11-05)" xfId="769" xr:uid="{00000000-0005-0000-0000-0000F8020000}"/>
    <cellStyle name="4_Du toan (12-05-2005) Tham dinh" xfId="770" xr:uid="{00000000-0005-0000-0000-0000F9020000}"/>
    <cellStyle name="4_Du toan (23-05-2005) Tham dinh" xfId="771" xr:uid="{00000000-0005-0000-0000-0000FA020000}"/>
    <cellStyle name="4_Du toan (5 - 04 - 2004)" xfId="772" xr:uid="{00000000-0005-0000-0000-0000FB020000}"/>
    <cellStyle name="4_Du toan (6-3-2005)" xfId="773" xr:uid="{00000000-0005-0000-0000-0000FC020000}"/>
    <cellStyle name="4_Du toan (Ban A)" xfId="774" xr:uid="{00000000-0005-0000-0000-0000FD020000}"/>
    <cellStyle name="4_Du toan (ngay 13 - 07 - 2004)" xfId="775" xr:uid="{00000000-0005-0000-0000-0000FE020000}"/>
    <cellStyle name="4_Du toan 558 (Km17+508.12 - Km 22)" xfId="776" xr:uid="{00000000-0005-0000-0000-0000FF020000}"/>
    <cellStyle name="4_Du toan 558 (Km17+508.12 - Km 22)_Tinh hinh TH du an 2010-2011 BC UBKTTW (phong Vxa)" xfId="777" xr:uid="{00000000-0005-0000-0000-000000030000}"/>
    <cellStyle name="4_Du toan 558 (Km17+508.12 - Km 22)_Tinh hinh TH du an BC doan giam sat HDND (phong Vxa)" xfId="778" xr:uid="{00000000-0005-0000-0000-000001030000}"/>
    <cellStyle name="4_Du toan bo sung (11-2004)" xfId="779" xr:uid="{00000000-0005-0000-0000-000002030000}"/>
    <cellStyle name="4_Du toan Goi 1" xfId="780" xr:uid="{00000000-0005-0000-0000-000003030000}"/>
    <cellStyle name="4_du toan goi 12" xfId="781" xr:uid="{00000000-0005-0000-0000-000004030000}"/>
    <cellStyle name="4_Du toan Goi 2" xfId="782" xr:uid="{00000000-0005-0000-0000-000005030000}"/>
    <cellStyle name="4_Du toan KT-TCsua theo TT 03 - YC 471" xfId="783" xr:uid="{00000000-0005-0000-0000-000006030000}"/>
    <cellStyle name="4_Du toan ngay (28-10-2005)" xfId="784" xr:uid="{00000000-0005-0000-0000-000007030000}"/>
    <cellStyle name="4_Du toan ngay 1-9-2004 (version 1)" xfId="785" xr:uid="{00000000-0005-0000-0000-000008030000}"/>
    <cellStyle name="4_Du toan Phuong lam" xfId="786" xr:uid="{00000000-0005-0000-0000-000009030000}"/>
    <cellStyle name="4_Du toan QL 27 (23-12-2005)" xfId="787" xr:uid="{00000000-0005-0000-0000-00000A030000}"/>
    <cellStyle name="4_DuAnKT ngay 11-2-2006" xfId="788" xr:uid="{00000000-0005-0000-0000-00000B030000}"/>
    <cellStyle name="4_Gia_VL cau-JIBIC-Ha-tinh" xfId="789" xr:uid="{00000000-0005-0000-0000-00000C030000}"/>
    <cellStyle name="4_Gia_VLQL48_duyet " xfId="790" xr:uid="{00000000-0005-0000-0000-00000D030000}"/>
    <cellStyle name="4_Gia_VLQL48_duyet _Tinh hinh TH du an 2010-2011 BC UBKTTW (phong Vxa)" xfId="791" xr:uid="{00000000-0005-0000-0000-00000E030000}"/>
    <cellStyle name="4_Gia_VLQL48_duyet _Tinh hinh TH du an BC doan giam sat HDND (phong Vxa)" xfId="792" xr:uid="{00000000-0005-0000-0000-00000F030000}"/>
    <cellStyle name="4_goi 1" xfId="793" xr:uid="{00000000-0005-0000-0000-000010030000}"/>
    <cellStyle name="4_Goi 1 (TT04)" xfId="794" xr:uid="{00000000-0005-0000-0000-000011030000}"/>
    <cellStyle name="4_goi 1 duyet theo luong mo (an)" xfId="795" xr:uid="{00000000-0005-0000-0000-000012030000}"/>
    <cellStyle name="4_Goi 1_1" xfId="796" xr:uid="{00000000-0005-0000-0000-000013030000}"/>
    <cellStyle name="4_Goi so 1" xfId="797" xr:uid="{00000000-0005-0000-0000-000014030000}"/>
    <cellStyle name="4_Goi thau so 2 (20-6-2006)" xfId="798" xr:uid="{00000000-0005-0000-0000-000015030000}"/>
    <cellStyle name="4_Goi02(25-05-2006)" xfId="799" xr:uid="{00000000-0005-0000-0000-000016030000}"/>
    <cellStyle name="4_Goi1N206" xfId="800" xr:uid="{00000000-0005-0000-0000-000017030000}"/>
    <cellStyle name="4_Goi2N206" xfId="801" xr:uid="{00000000-0005-0000-0000-000018030000}"/>
    <cellStyle name="4_Goi4N216" xfId="802" xr:uid="{00000000-0005-0000-0000-000019030000}"/>
    <cellStyle name="4_Goi5N216" xfId="803" xr:uid="{00000000-0005-0000-0000-00001A030000}"/>
    <cellStyle name="4_Hoi Song" xfId="804" xr:uid="{00000000-0005-0000-0000-00001B030000}"/>
    <cellStyle name="4_HT-LO" xfId="805" xr:uid="{00000000-0005-0000-0000-00001C030000}"/>
    <cellStyle name="4_Khoi luong" xfId="806" xr:uid="{00000000-0005-0000-0000-00001D030000}"/>
    <cellStyle name="4_Khoi luong 3b" xfId="807" xr:uid="{00000000-0005-0000-0000-00001E030000}"/>
    <cellStyle name="4_Khoi luong doan 1" xfId="808" xr:uid="{00000000-0005-0000-0000-00001F030000}"/>
    <cellStyle name="4_Khoi Luong Hoang Truong - Hoang Phu" xfId="809" xr:uid="{00000000-0005-0000-0000-000020030000}"/>
    <cellStyle name="4_Kl6-6-05" xfId="810" xr:uid="{00000000-0005-0000-0000-000021030000}"/>
    <cellStyle name="4_Klnutgiao" xfId="811" xr:uid="{00000000-0005-0000-0000-000022030000}"/>
    <cellStyle name="4_KLPA2s" xfId="812" xr:uid="{00000000-0005-0000-0000-000023030000}"/>
    <cellStyle name="4_KlQdinhduyet" xfId="813" xr:uid="{00000000-0005-0000-0000-000024030000}"/>
    <cellStyle name="4_KlQdinhduyet_Tinh hinh TH du an 2010-2011 BC UBKTTW (phong Vxa)" xfId="814" xr:uid="{00000000-0005-0000-0000-000025030000}"/>
    <cellStyle name="4_KlQdinhduyet_Tinh hinh TH du an BC doan giam sat HDND (phong Vxa)" xfId="815" xr:uid="{00000000-0005-0000-0000-000026030000}"/>
    <cellStyle name="4_KlQL4goi5KCS" xfId="816" xr:uid="{00000000-0005-0000-0000-000027030000}"/>
    <cellStyle name="4_Kltayth" xfId="817" xr:uid="{00000000-0005-0000-0000-000028030000}"/>
    <cellStyle name="4_KltaythQDduyet" xfId="818" xr:uid="{00000000-0005-0000-0000-000029030000}"/>
    <cellStyle name="4_Kluong4-2004" xfId="819" xr:uid="{00000000-0005-0000-0000-00002A030000}"/>
    <cellStyle name="4_Luong A6" xfId="820" xr:uid="{00000000-0005-0000-0000-00002B030000}"/>
    <cellStyle name="4_maugiacotaluy" xfId="821" xr:uid="{00000000-0005-0000-0000-00002C030000}"/>
    <cellStyle name="4_My Thanh Son Thanh" xfId="822" xr:uid="{00000000-0005-0000-0000-00002D030000}"/>
    <cellStyle name="4_Nhom I" xfId="823" xr:uid="{00000000-0005-0000-0000-00002E030000}"/>
    <cellStyle name="4_Project N.Du" xfId="824" xr:uid="{00000000-0005-0000-0000-00002F030000}"/>
    <cellStyle name="4_Project N.Du.dien" xfId="825" xr:uid="{00000000-0005-0000-0000-000030030000}"/>
    <cellStyle name="4_Project QL4" xfId="826" xr:uid="{00000000-0005-0000-0000-000031030000}"/>
    <cellStyle name="4_Project QL4 goi 7" xfId="827" xr:uid="{00000000-0005-0000-0000-000032030000}"/>
    <cellStyle name="4_Project QL4 goi5" xfId="828" xr:uid="{00000000-0005-0000-0000-000033030000}"/>
    <cellStyle name="4_Project QL4 goi8" xfId="829" xr:uid="{00000000-0005-0000-0000-000034030000}"/>
    <cellStyle name="4_QL1A-SUA2005" xfId="830" xr:uid="{00000000-0005-0000-0000-000035030000}"/>
    <cellStyle name="4_Sheet1" xfId="831" xr:uid="{00000000-0005-0000-0000-000036030000}"/>
    <cellStyle name="4_SUA MAI23" xfId="832" xr:uid="{00000000-0005-0000-0000-000037030000}"/>
    <cellStyle name="4_SuoiTon" xfId="833" xr:uid="{00000000-0005-0000-0000-000038030000}"/>
    <cellStyle name="4_t" xfId="834" xr:uid="{00000000-0005-0000-0000-000039030000}"/>
    <cellStyle name="4_Tay THoa" xfId="835" xr:uid="{00000000-0005-0000-0000-00003A030000}"/>
    <cellStyle name="4_Tong hop DT dieu chinh duong 38-95" xfId="836" xr:uid="{00000000-0005-0000-0000-00003B030000}"/>
    <cellStyle name="4_Tong hop khoi luong duong 557 (30-5-2006)" xfId="837" xr:uid="{00000000-0005-0000-0000-00003C030000}"/>
    <cellStyle name="4_Tong muc dau tu" xfId="838" xr:uid="{00000000-0005-0000-0000-00003D030000}"/>
    <cellStyle name="4_Tuyen so 1-Km0+00 - Km0+852.56" xfId="839" xr:uid="{00000000-0005-0000-0000-00003E030000}"/>
    <cellStyle name="4_VatLieu 3 cau -NA" xfId="840" xr:uid="{00000000-0005-0000-0000-00003F030000}"/>
    <cellStyle name="4_ÿÿÿÿÿ" xfId="841" xr:uid="{00000000-0005-0000-0000-000040030000}"/>
    <cellStyle name="4_ÿÿÿÿÿ_1" xfId="842" xr:uid="{00000000-0005-0000-0000-000041030000}"/>
    <cellStyle name="40% - Accent1 2" xfId="843" xr:uid="{00000000-0005-0000-0000-000042030000}"/>
    <cellStyle name="40% - Accent2 2" xfId="844" xr:uid="{00000000-0005-0000-0000-000043030000}"/>
    <cellStyle name="40% - Accent3 2" xfId="845" xr:uid="{00000000-0005-0000-0000-000044030000}"/>
    <cellStyle name="40% - Accent4 2" xfId="846" xr:uid="{00000000-0005-0000-0000-000045030000}"/>
    <cellStyle name="40% - Accent5 2" xfId="847" xr:uid="{00000000-0005-0000-0000-000046030000}"/>
    <cellStyle name="40% - Accent6 2" xfId="848" xr:uid="{00000000-0005-0000-0000-000047030000}"/>
    <cellStyle name="40% - Nhấn1" xfId="849" xr:uid="{00000000-0005-0000-0000-000048030000}"/>
    <cellStyle name="40% - Nhấn2" xfId="850" xr:uid="{00000000-0005-0000-0000-000049030000}"/>
    <cellStyle name="40% - Nhấn3" xfId="851" xr:uid="{00000000-0005-0000-0000-00004A030000}"/>
    <cellStyle name="40% - Nhấn4" xfId="852" xr:uid="{00000000-0005-0000-0000-00004B030000}"/>
    <cellStyle name="40% - Nhấn5" xfId="853" xr:uid="{00000000-0005-0000-0000-00004C030000}"/>
    <cellStyle name="40% - Nhấn6" xfId="854" xr:uid="{00000000-0005-0000-0000-00004D030000}"/>
    <cellStyle name="50" xfId="855" xr:uid="{00000000-0005-0000-0000-00004E030000}"/>
    <cellStyle name="52" xfId="856" xr:uid="{00000000-0005-0000-0000-00004F030000}"/>
    <cellStyle name="52 2" xfId="857" xr:uid="{00000000-0005-0000-0000-000050030000}"/>
    <cellStyle name="6" xfId="858" xr:uid="{00000000-0005-0000-0000-000051030000}"/>
    <cellStyle name="6 SBU" xfId="859" xr:uid="{00000000-0005-0000-0000-000052030000}"/>
    <cellStyle name="6_Bang tong hop Von dau tu 2011 bao cao QH (15-11)" xfId="860" xr:uid="{00000000-0005-0000-0000-000053030000}"/>
    <cellStyle name="6_Cong trinh co y kien LD_Dang_NN_2011-Tay nguyen-9-10" xfId="861" xr:uid="{00000000-0005-0000-0000-000054030000}"/>
    <cellStyle name="6_Cong trinh co y kien LD_Dang_NN_2011-Tay nguyen-9-10_Tinh hinh TH du an 2010-2011 BC UBKTTW (phong Vxa)" xfId="862" xr:uid="{00000000-0005-0000-0000-000055030000}"/>
    <cellStyle name="6_Cong trinh co y kien LD_Dang_NN_2011-Tay nguyen-9-10_Tinh hinh TH du an BC doan giam sat HDND (phong Vxa)" xfId="863" xr:uid="{00000000-0005-0000-0000-000056030000}"/>
    <cellStyle name="6_du toan tham tra xa ban lam - thuan chau lan 2" xfId="864" xr:uid="{00000000-0005-0000-0000-000057030000}"/>
    <cellStyle name="6_du toan tham tra xa ban lam - thuan chau lan 2_BCĐNT NĂM T 12 -2012 thuy gui chi huong MOI " xfId="865" xr:uid="{00000000-0005-0000-0000-000058030000}"/>
    <cellStyle name="6_du toan tham tra xa ban lam - thuan chau lan 2_BCĐNT T1 -2013 " xfId="866" xr:uid="{00000000-0005-0000-0000-000059030000}"/>
    <cellStyle name="6_Tinh hinh TH du an 2010-2011 BC UBKTTW (phong Vxa)" xfId="867" xr:uid="{00000000-0005-0000-0000-00005A030000}"/>
    <cellStyle name="6_Tinh hinh TH du an BC doan giam sat HDND (phong Vxa)" xfId="868" xr:uid="{00000000-0005-0000-0000-00005B030000}"/>
    <cellStyle name="6_TN - Ho tro khac 2011" xfId="869" xr:uid="{00000000-0005-0000-0000-00005C030000}"/>
    <cellStyle name="6_TN - Ho tro khac 2011_Tinh hinh TH du an 2010-2011 BC UBKTTW (phong Vxa)" xfId="870" xr:uid="{00000000-0005-0000-0000-00005D030000}"/>
    <cellStyle name="6_TN - Ho tro khac 2011_Tinh hinh TH du an BC doan giam sat HDND (phong Vxa)" xfId="871" xr:uid="{00000000-0005-0000-0000-00005E030000}"/>
    <cellStyle name="60% - Accent1 2" xfId="872" xr:uid="{00000000-0005-0000-0000-00005F030000}"/>
    <cellStyle name="60% - Accent2 2" xfId="873" xr:uid="{00000000-0005-0000-0000-000060030000}"/>
    <cellStyle name="60% - Accent3 2" xfId="874" xr:uid="{00000000-0005-0000-0000-000061030000}"/>
    <cellStyle name="60% - Accent4 2" xfId="875" xr:uid="{00000000-0005-0000-0000-000062030000}"/>
    <cellStyle name="60% - Accent5 2" xfId="876" xr:uid="{00000000-0005-0000-0000-000063030000}"/>
    <cellStyle name="60% - Accent6 2" xfId="877" xr:uid="{00000000-0005-0000-0000-000064030000}"/>
    <cellStyle name="60% - Nhấn1" xfId="878" xr:uid="{00000000-0005-0000-0000-000065030000}"/>
    <cellStyle name="60% - Nhấn2" xfId="879" xr:uid="{00000000-0005-0000-0000-000066030000}"/>
    <cellStyle name="60% - Nhấn3" xfId="880" xr:uid="{00000000-0005-0000-0000-000067030000}"/>
    <cellStyle name="60% - Nhấn4" xfId="881" xr:uid="{00000000-0005-0000-0000-000068030000}"/>
    <cellStyle name="60% - Nhấn5" xfId="882" xr:uid="{00000000-0005-0000-0000-000069030000}"/>
    <cellStyle name="60% - Nhấn6" xfId="883" xr:uid="{00000000-0005-0000-0000-00006A030000}"/>
    <cellStyle name="6W50" xfId="884" xr:uid="{00000000-0005-0000-0000-00006B030000}"/>
    <cellStyle name="8ormal_SPTQ2W24" xfId="885" xr:uid="{00000000-0005-0000-0000-00006C030000}"/>
    <cellStyle name="9" xfId="886" xr:uid="{00000000-0005-0000-0000-00006D030000}"/>
    <cellStyle name="_x0001_Å»_x001e_´ " xfId="887" xr:uid="{00000000-0005-0000-0000-00006E030000}"/>
    <cellStyle name="_x0001_Å»_x001e_´_" xfId="888" xr:uid="{00000000-0005-0000-0000-00006F030000}"/>
    <cellStyle name="Accent1 2" xfId="889" xr:uid="{00000000-0005-0000-0000-000070030000}"/>
    <cellStyle name="Accent2 2" xfId="890" xr:uid="{00000000-0005-0000-0000-000071030000}"/>
    <cellStyle name="Accent3 2" xfId="891" xr:uid="{00000000-0005-0000-0000-000072030000}"/>
    <cellStyle name="Accent4 2" xfId="892" xr:uid="{00000000-0005-0000-0000-000073030000}"/>
    <cellStyle name="Accent5 2" xfId="893" xr:uid="{00000000-0005-0000-0000-000074030000}"/>
    <cellStyle name="Accent6 2" xfId="894" xr:uid="{00000000-0005-0000-0000-000075030000}"/>
    <cellStyle name="ÅëÈ­ [0]_      " xfId="895" xr:uid="{00000000-0005-0000-0000-000076030000}"/>
    <cellStyle name="AeE­ [0]_INQUIRY ¿?¾÷AßAø " xfId="896" xr:uid="{00000000-0005-0000-0000-000077030000}"/>
    <cellStyle name="ÅëÈ­ [0]_L601CPT" xfId="897" xr:uid="{00000000-0005-0000-0000-000078030000}"/>
    <cellStyle name="ÅëÈ­_      " xfId="898" xr:uid="{00000000-0005-0000-0000-000079030000}"/>
    <cellStyle name="AeE­_INQUIRY ¿?¾÷AßAø " xfId="899" xr:uid="{00000000-0005-0000-0000-00007A030000}"/>
    <cellStyle name="ÅëÈ­_L601CPT" xfId="900" xr:uid="{00000000-0005-0000-0000-00007B030000}"/>
    <cellStyle name="al_Sheet1_FY96" xfId="901" xr:uid="{00000000-0005-0000-0000-00007C030000}"/>
    <cellStyle name="a_x0012_Normal_Sheet1_P_x0015_Normal_Sheet1_Reserve" xfId="902" xr:uid="{00000000-0005-0000-0000-00007D030000}"/>
    <cellStyle name="aormaormaormaormaormaormaormaormaorma肨Pmal_TH" xfId="903" xr:uid="{00000000-0005-0000-0000-00007E030000}"/>
    <cellStyle name="aormaormaormaormaormaormaormaorma肨 maormaormaormaormaormaormaormaormaorma肨Pmal_TH" xfId="904" xr:uid="{00000000-0005-0000-0000-00007F030000}"/>
    <cellStyle name="APPEAR" xfId="905" xr:uid="{00000000-0005-0000-0000-000080030000}"/>
    <cellStyle name="args.style" xfId="906" xr:uid="{00000000-0005-0000-0000-000081030000}"/>
    <cellStyle name="at" xfId="907" xr:uid="{00000000-0005-0000-0000-000082030000}"/>
    <cellStyle name="ÄÞ¸¶ [0]_      " xfId="908" xr:uid="{00000000-0005-0000-0000-000083030000}"/>
    <cellStyle name="AÞ¸¶ [0]_INQUIRY ¿?¾÷AßAø " xfId="909" xr:uid="{00000000-0005-0000-0000-000084030000}"/>
    <cellStyle name="ÄÞ¸¶ [0]_L601CPT" xfId="910" xr:uid="{00000000-0005-0000-0000-000085030000}"/>
    <cellStyle name="ÄÞ¸¶_      " xfId="911" xr:uid="{00000000-0005-0000-0000-000086030000}"/>
    <cellStyle name="AÞ¸¶_INQUIRY ¿?¾÷AßAø " xfId="912" xr:uid="{00000000-0005-0000-0000-000087030000}"/>
    <cellStyle name="ÄÞ¸¶_L601CPT" xfId="913" xr:uid="{00000000-0005-0000-0000-000088030000}"/>
    <cellStyle name="AutoFormat Options" xfId="914" xr:uid="{00000000-0005-0000-0000-000089030000}"/>
    <cellStyle name="a肨Pmal_TH" xfId="915" xr:uid="{00000000-0005-0000-0000-00008A030000}"/>
    <cellStyle name="Bad 2" xfId="916" xr:uid="{00000000-0005-0000-0000-00008B030000}"/>
    <cellStyle name="Bangchu" xfId="917" xr:uid="{00000000-0005-0000-0000-00008C030000}"/>
    <cellStyle name="Body" xfId="918" xr:uid="{00000000-0005-0000-0000-00008D030000}"/>
    <cellStyle name="C?AØ_¿?¾÷CoE² " xfId="919" xr:uid="{00000000-0005-0000-0000-00008E030000}"/>
    <cellStyle name="C~1" xfId="920" xr:uid="{00000000-0005-0000-0000-00008F030000}"/>
    <cellStyle name="Ç¥ÁØ_      " xfId="921" xr:uid="{00000000-0005-0000-0000-000090030000}"/>
    <cellStyle name="C￥AØ_¿μ¾÷CoE² " xfId="922" xr:uid="{00000000-0005-0000-0000-000091030000}"/>
    <cellStyle name="Ç¥ÁØ_±¸¹Ì´ëÃ¥" xfId="923" xr:uid="{00000000-0005-0000-0000-000092030000}"/>
    <cellStyle name="C￥AØ_≫c¾÷ºIº° AN°e " xfId="924" xr:uid="{00000000-0005-0000-0000-000093030000}"/>
    <cellStyle name="Ç¥ÁØ_°èÈ¹" xfId="925" xr:uid="{00000000-0005-0000-0000-000094030000}"/>
    <cellStyle name="Calc Currency (0)" xfId="926" xr:uid="{00000000-0005-0000-0000-000095030000}"/>
    <cellStyle name="Calc Currency (0) 2" xfId="927" xr:uid="{00000000-0005-0000-0000-000096030000}"/>
    <cellStyle name="Calc Currency (2)" xfId="928" xr:uid="{00000000-0005-0000-0000-000097030000}"/>
    <cellStyle name="Calc Percent (0)" xfId="929" xr:uid="{00000000-0005-0000-0000-000098030000}"/>
    <cellStyle name="Calc Percent (1)" xfId="930" xr:uid="{00000000-0005-0000-0000-000099030000}"/>
    <cellStyle name="Calc Percent (2)" xfId="931" xr:uid="{00000000-0005-0000-0000-00009A030000}"/>
    <cellStyle name="Calc Units (0)" xfId="932" xr:uid="{00000000-0005-0000-0000-00009B030000}"/>
    <cellStyle name="Calc Units (1)" xfId="933" xr:uid="{00000000-0005-0000-0000-00009C030000}"/>
    <cellStyle name="Calc Units (2)" xfId="934" xr:uid="{00000000-0005-0000-0000-00009D030000}"/>
    <cellStyle name="Calculation 2" xfId="935" xr:uid="{00000000-0005-0000-0000-00009E030000}"/>
    <cellStyle name="category" xfId="936" xr:uid="{00000000-0005-0000-0000-00009F030000}"/>
    <cellStyle name="category 2" xfId="937" xr:uid="{00000000-0005-0000-0000-0000A0030000}"/>
    <cellStyle name="Cerrency_Sheet2_XANGDAU" xfId="938" xr:uid="{00000000-0005-0000-0000-0000A1030000}"/>
    <cellStyle name="Check Cell 2" xfId="939" xr:uid="{00000000-0005-0000-0000-0000A2030000}"/>
    <cellStyle name="Chi phÝ kh¸c_Book1" xfId="940" xr:uid="{00000000-0005-0000-0000-0000A3030000}"/>
    <cellStyle name="Chuẩn 2" xfId="941" xr:uid="{00000000-0005-0000-0000-0000A4030000}"/>
    <cellStyle name="CHUONG" xfId="942" xr:uid="{00000000-0005-0000-0000-0000A5030000}"/>
    <cellStyle name="Comma" xfId="1" builtinId="3"/>
    <cellStyle name="Comma  - Style1" xfId="944" xr:uid="{00000000-0005-0000-0000-0000A7030000}"/>
    <cellStyle name="Comma  - Style2" xfId="945" xr:uid="{00000000-0005-0000-0000-0000A8030000}"/>
    <cellStyle name="Comma  - Style3" xfId="946" xr:uid="{00000000-0005-0000-0000-0000A9030000}"/>
    <cellStyle name="Comma  - Style4" xfId="947" xr:uid="{00000000-0005-0000-0000-0000AA030000}"/>
    <cellStyle name="Comma  - Style5" xfId="948" xr:uid="{00000000-0005-0000-0000-0000AB030000}"/>
    <cellStyle name="Comma  - Style6" xfId="949" xr:uid="{00000000-0005-0000-0000-0000AC030000}"/>
    <cellStyle name="Comma  - Style7" xfId="950" xr:uid="{00000000-0005-0000-0000-0000AD030000}"/>
    <cellStyle name="Comma  - Style8" xfId="951" xr:uid="{00000000-0005-0000-0000-0000AE030000}"/>
    <cellStyle name="Comma [0]" xfId="2" builtinId="6"/>
    <cellStyle name="Comma [0] 2" xfId="952" xr:uid="{00000000-0005-0000-0000-0000B0030000}"/>
    <cellStyle name="Comma [0] 4" xfId="8" xr:uid="{00000000-0005-0000-0000-0000B1030000}"/>
    <cellStyle name="Comma [00]" xfId="953" xr:uid="{00000000-0005-0000-0000-0000B2030000}"/>
    <cellStyle name="Comma 10" xfId="954" xr:uid="{00000000-0005-0000-0000-0000B3030000}"/>
    <cellStyle name="Comma 10 2" xfId="4" xr:uid="{00000000-0005-0000-0000-0000B4030000}"/>
    <cellStyle name="Comma 10 2 2" xfId="955" xr:uid="{00000000-0005-0000-0000-0000B5030000}"/>
    <cellStyle name="Comma 10 3" xfId="956" xr:uid="{00000000-0005-0000-0000-0000B6030000}"/>
    <cellStyle name="Comma 10 4" xfId="957" xr:uid="{00000000-0005-0000-0000-0000B7030000}"/>
    <cellStyle name="Comma 10 4 2" xfId="958" xr:uid="{00000000-0005-0000-0000-0000B8030000}"/>
    <cellStyle name="Comma 10 5" xfId="959" xr:uid="{00000000-0005-0000-0000-0000B9030000}"/>
    <cellStyle name="Comma 10 6" xfId="960" xr:uid="{00000000-0005-0000-0000-0000BA030000}"/>
    <cellStyle name="Comma 100" xfId="961" xr:uid="{00000000-0005-0000-0000-0000BB030000}"/>
    <cellStyle name="Comma 101" xfId="962" xr:uid="{00000000-0005-0000-0000-0000BC030000}"/>
    <cellStyle name="Comma 102" xfId="963" xr:uid="{00000000-0005-0000-0000-0000BD030000}"/>
    <cellStyle name="Comma 103" xfId="964" xr:uid="{00000000-0005-0000-0000-0000BE030000}"/>
    <cellStyle name="Comma 104" xfId="965" xr:uid="{00000000-0005-0000-0000-0000BF030000}"/>
    <cellStyle name="Comma 105" xfId="966" xr:uid="{00000000-0005-0000-0000-0000C0030000}"/>
    <cellStyle name="Comma 106" xfId="967" xr:uid="{00000000-0005-0000-0000-0000C1030000}"/>
    <cellStyle name="Comma 107" xfId="968" xr:uid="{00000000-0005-0000-0000-0000C2030000}"/>
    <cellStyle name="Comma 108" xfId="969" xr:uid="{00000000-0005-0000-0000-0000C3030000}"/>
    <cellStyle name="Comma 109" xfId="970" xr:uid="{00000000-0005-0000-0000-0000C4030000}"/>
    <cellStyle name="Comma 11" xfId="971" xr:uid="{00000000-0005-0000-0000-0000C5030000}"/>
    <cellStyle name="Comma 11 2" xfId="972" xr:uid="{00000000-0005-0000-0000-0000C6030000}"/>
    <cellStyle name="Comma 11 3" xfId="973" xr:uid="{00000000-0005-0000-0000-0000C7030000}"/>
    <cellStyle name="Comma 11 4" xfId="974" xr:uid="{00000000-0005-0000-0000-0000C8030000}"/>
    <cellStyle name="Comma 11 5" xfId="975" xr:uid="{00000000-0005-0000-0000-0000C9030000}"/>
    <cellStyle name="Comma 110" xfId="976" xr:uid="{00000000-0005-0000-0000-0000CA030000}"/>
    <cellStyle name="Comma 111" xfId="977" xr:uid="{00000000-0005-0000-0000-0000CB030000}"/>
    <cellStyle name="Comma 112" xfId="978" xr:uid="{00000000-0005-0000-0000-0000CC030000}"/>
    <cellStyle name="Comma 113" xfId="979" xr:uid="{00000000-0005-0000-0000-0000CD030000}"/>
    <cellStyle name="Comma 114" xfId="980" xr:uid="{00000000-0005-0000-0000-0000CE030000}"/>
    <cellStyle name="Comma 115" xfId="981" xr:uid="{00000000-0005-0000-0000-0000CF030000}"/>
    <cellStyle name="Comma 116" xfId="982" xr:uid="{00000000-0005-0000-0000-0000D0030000}"/>
    <cellStyle name="Comma 117" xfId="983" xr:uid="{00000000-0005-0000-0000-0000D1030000}"/>
    <cellStyle name="Comma 118" xfId="984" xr:uid="{00000000-0005-0000-0000-0000D2030000}"/>
    <cellStyle name="Comma 119" xfId="985" xr:uid="{00000000-0005-0000-0000-0000D3030000}"/>
    <cellStyle name="Comma 12" xfId="986" xr:uid="{00000000-0005-0000-0000-0000D4030000}"/>
    <cellStyle name="Comma 12 2" xfId="987" xr:uid="{00000000-0005-0000-0000-0000D5030000}"/>
    <cellStyle name="Comma 12 3" xfId="988" xr:uid="{00000000-0005-0000-0000-0000D6030000}"/>
    <cellStyle name="Comma 120" xfId="989" xr:uid="{00000000-0005-0000-0000-0000D7030000}"/>
    <cellStyle name="Comma 121" xfId="990" xr:uid="{00000000-0005-0000-0000-0000D8030000}"/>
    <cellStyle name="Comma 122" xfId="943" xr:uid="{00000000-0005-0000-0000-0000D9030000}"/>
    <cellStyle name="Comma 123" xfId="2131" xr:uid="{00000000-0005-0000-0000-0000DA030000}"/>
    <cellStyle name="Comma 124" xfId="2132" xr:uid="{00000000-0005-0000-0000-0000DB030000}"/>
    <cellStyle name="Comma 125" xfId="2130" xr:uid="{00000000-0005-0000-0000-0000DC030000}"/>
    <cellStyle name="Comma 126" xfId="2133" xr:uid="{00000000-0005-0000-0000-0000DD030000}"/>
    <cellStyle name="Comma 13" xfId="991" xr:uid="{00000000-0005-0000-0000-0000DE030000}"/>
    <cellStyle name="Comma 13 2" xfId="992" xr:uid="{00000000-0005-0000-0000-0000DF030000}"/>
    <cellStyle name="Comma 13 3" xfId="993" xr:uid="{00000000-0005-0000-0000-0000E0030000}"/>
    <cellStyle name="Comma 14" xfId="994" xr:uid="{00000000-0005-0000-0000-0000E1030000}"/>
    <cellStyle name="Comma 14 2" xfId="995" xr:uid="{00000000-0005-0000-0000-0000E2030000}"/>
    <cellStyle name="Comma 14 3" xfId="996" xr:uid="{00000000-0005-0000-0000-0000E3030000}"/>
    <cellStyle name="Comma 15" xfId="997" xr:uid="{00000000-0005-0000-0000-0000E4030000}"/>
    <cellStyle name="Comma 15 2" xfId="998" xr:uid="{00000000-0005-0000-0000-0000E5030000}"/>
    <cellStyle name="Comma 15 3" xfId="999" xr:uid="{00000000-0005-0000-0000-0000E6030000}"/>
    <cellStyle name="Comma 15 4" xfId="1000" xr:uid="{00000000-0005-0000-0000-0000E7030000}"/>
    <cellStyle name="Comma 16" xfId="1001" xr:uid="{00000000-0005-0000-0000-0000E8030000}"/>
    <cellStyle name="Comma 16 2" xfId="1002" xr:uid="{00000000-0005-0000-0000-0000E9030000}"/>
    <cellStyle name="Comma 17" xfId="1003" xr:uid="{00000000-0005-0000-0000-0000EA030000}"/>
    <cellStyle name="Comma 17 2" xfId="1004" xr:uid="{00000000-0005-0000-0000-0000EB030000}"/>
    <cellStyle name="Comma 18" xfId="1005" xr:uid="{00000000-0005-0000-0000-0000EC030000}"/>
    <cellStyle name="Comma 18 2" xfId="1006" xr:uid="{00000000-0005-0000-0000-0000ED030000}"/>
    <cellStyle name="Comma 18 3" xfId="1007" xr:uid="{00000000-0005-0000-0000-0000EE030000}"/>
    <cellStyle name="Comma 19" xfId="1008" xr:uid="{00000000-0005-0000-0000-0000EF030000}"/>
    <cellStyle name="Comma 2" xfId="1009" xr:uid="{00000000-0005-0000-0000-0000F0030000}"/>
    <cellStyle name="Comma 2 10" xfId="1010" xr:uid="{00000000-0005-0000-0000-0000F1030000}"/>
    <cellStyle name="Comma 2 11" xfId="1011" xr:uid="{00000000-0005-0000-0000-0000F2030000}"/>
    <cellStyle name="Comma 2 12" xfId="1012" xr:uid="{00000000-0005-0000-0000-0000F3030000}"/>
    <cellStyle name="Comma 2 13" xfId="1013" xr:uid="{00000000-0005-0000-0000-0000F4030000}"/>
    <cellStyle name="Comma 2 14" xfId="1014" xr:uid="{00000000-0005-0000-0000-0000F5030000}"/>
    <cellStyle name="Comma 2 15" xfId="1015" xr:uid="{00000000-0005-0000-0000-0000F6030000}"/>
    <cellStyle name="Comma 2 16" xfId="1016" xr:uid="{00000000-0005-0000-0000-0000F7030000}"/>
    <cellStyle name="Comma 2 17" xfId="1017" xr:uid="{00000000-0005-0000-0000-0000F8030000}"/>
    <cellStyle name="Comma 2 2" xfId="1018" xr:uid="{00000000-0005-0000-0000-0000F9030000}"/>
    <cellStyle name="Comma 2 2 2" xfId="1019" xr:uid="{00000000-0005-0000-0000-0000FA030000}"/>
    <cellStyle name="Comma 2 2 2 2" xfId="1020" xr:uid="{00000000-0005-0000-0000-0000FB030000}"/>
    <cellStyle name="Comma 2 3" xfId="1021" xr:uid="{00000000-0005-0000-0000-0000FC030000}"/>
    <cellStyle name="Comma 2 3 2" xfId="1022" xr:uid="{00000000-0005-0000-0000-0000FD030000}"/>
    <cellStyle name="Comma 2 3 2 5" xfId="1023" xr:uid="{00000000-0005-0000-0000-0000FE030000}"/>
    <cellStyle name="Comma 2 3 3" xfId="1024" xr:uid="{00000000-0005-0000-0000-0000FF030000}"/>
    <cellStyle name="Comma 2 4" xfId="1025" xr:uid="{00000000-0005-0000-0000-000000040000}"/>
    <cellStyle name="Comma 2 4 2" xfId="1026" xr:uid="{00000000-0005-0000-0000-000001040000}"/>
    <cellStyle name="Comma 2 5" xfId="1027" xr:uid="{00000000-0005-0000-0000-000002040000}"/>
    <cellStyle name="Comma 2 5 2" xfId="1028" xr:uid="{00000000-0005-0000-0000-000003040000}"/>
    <cellStyle name="Comma 2 6" xfId="1029" xr:uid="{00000000-0005-0000-0000-000004040000}"/>
    <cellStyle name="Comma 2 7" xfId="1030" xr:uid="{00000000-0005-0000-0000-000005040000}"/>
    <cellStyle name="Comma 2 8" xfId="1031" xr:uid="{00000000-0005-0000-0000-000006040000}"/>
    <cellStyle name="Comma 2 9" xfId="1032" xr:uid="{00000000-0005-0000-0000-000007040000}"/>
    <cellStyle name="Comma 2_Danh muc du an khoi Van xa nam 2012" xfId="1033" xr:uid="{00000000-0005-0000-0000-000008040000}"/>
    <cellStyle name="Comma 20" xfId="1034" xr:uid="{00000000-0005-0000-0000-000009040000}"/>
    <cellStyle name="Comma 20 2" xfId="1035" xr:uid="{00000000-0005-0000-0000-00000A040000}"/>
    <cellStyle name="Comma 21" xfId="1036" xr:uid="{00000000-0005-0000-0000-00000B040000}"/>
    <cellStyle name="Comma 21 2" xfId="1037" xr:uid="{00000000-0005-0000-0000-00000C040000}"/>
    <cellStyle name="Comma 22" xfId="1038" xr:uid="{00000000-0005-0000-0000-00000D040000}"/>
    <cellStyle name="Comma 22 2" xfId="1039" xr:uid="{00000000-0005-0000-0000-00000E040000}"/>
    <cellStyle name="Comma 23" xfId="1040" xr:uid="{00000000-0005-0000-0000-00000F040000}"/>
    <cellStyle name="Comma 23 2" xfId="1041" xr:uid="{00000000-0005-0000-0000-000010040000}"/>
    <cellStyle name="Comma 24" xfId="1042" xr:uid="{00000000-0005-0000-0000-000011040000}"/>
    <cellStyle name="Comma 24 2" xfId="1043" xr:uid="{00000000-0005-0000-0000-000012040000}"/>
    <cellStyle name="Comma 25" xfId="1044" xr:uid="{00000000-0005-0000-0000-000013040000}"/>
    <cellStyle name="Comma 25 2" xfId="1045" xr:uid="{00000000-0005-0000-0000-000014040000}"/>
    <cellStyle name="Comma 26" xfId="1046" xr:uid="{00000000-0005-0000-0000-000015040000}"/>
    <cellStyle name="Comma 26 2" xfId="1047" xr:uid="{00000000-0005-0000-0000-000016040000}"/>
    <cellStyle name="Comma 26 3" xfId="1048" xr:uid="{00000000-0005-0000-0000-000017040000}"/>
    <cellStyle name="Comma 26 4" xfId="1049" xr:uid="{00000000-0005-0000-0000-000018040000}"/>
    <cellStyle name="Comma 26 4 2" xfId="1050" xr:uid="{00000000-0005-0000-0000-000019040000}"/>
    <cellStyle name="Comma 27" xfId="1051" xr:uid="{00000000-0005-0000-0000-00001A040000}"/>
    <cellStyle name="Comma 28" xfId="1052" xr:uid="{00000000-0005-0000-0000-00001B040000}"/>
    <cellStyle name="Comma 29" xfId="1053" xr:uid="{00000000-0005-0000-0000-00001C040000}"/>
    <cellStyle name="Comma 3" xfId="1054" xr:uid="{00000000-0005-0000-0000-00001D040000}"/>
    <cellStyle name="Comma 3 2" xfId="1055" xr:uid="{00000000-0005-0000-0000-00001E040000}"/>
    <cellStyle name="Comma 3 2 2" xfId="1056" xr:uid="{00000000-0005-0000-0000-00001F040000}"/>
    <cellStyle name="Comma 3 2 2 2" xfId="1057" xr:uid="{00000000-0005-0000-0000-000020040000}"/>
    <cellStyle name="Comma 3 2 2 2 2" xfId="1058" xr:uid="{00000000-0005-0000-0000-000021040000}"/>
    <cellStyle name="Comma 30" xfId="1059" xr:uid="{00000000-0005-0000-0000-000022040000}"/>
    <cellStyle name="Comma 31" xfId="1060" xr:uid="{00000000-0005-0000-0000-000023040000}"/>
    <cellStyle name="Comma 32" xfId="1061" xr:uid="{00000000-0005-0000-0000-000024040000}"/>
    <cellStyle name="Comma 33" xfId="1062" xr:uid="{00000000-0005-0000-0000-000025040000}"/>
    <cellStyle name="Comma 34" xfId="1063" xr:uid="{00000000-0005-0000-0000-000026040000}"/>
    <cellStyle name="Comma 35" xfId="1064" xr:uid="{00000000-0005-0000-0000-000027040000}"/>
    <cellStyle name="Comma 36" xfId="1065" xr:uid="{00000000-0005-0000-0000-000028040000}"/>
    <cellStyle name="Comma 37" xfId="1066" xr:uid="{00000000-0005-0000-0000-000029040000}"/>
    <cellStyle name="Comma 37 2" xfId="1067" xr:uid="{00000000-0005-0000-0000-00002A040000}"/>
    <cellStyle name="Comma 38" xfId="1068" xr:uid="{00000000-0005-0000-0000-00002B040000}"/>
    <cellStyle name="Comma 39" xfId="1069" xr:uid="{00000000-0005-0000-0000-00002C040000}"/>
    <cellStyle name="Comma 4" xfId="1070" xr:uid="{00000000-0005-0000-0000-00002D040000}"/>
    <cellStyle name="Comma 4 2" xfId="1071" xr:uid="{00000000-0005-0000-0000-00002E040000}"/>
    <cellStyle name="Comma 4 2 2" xfId="1072" xr:uid="{00000000-0005-0000-0000-00002F040000}"/>
    <cellStyle name="Comma 4 3" xfId="1073" xr:uid="{00000000-0005-0000-0000-000030040000}"/>
    <cellStyle name="Comma 40" xfId="1074" xr:uid="{00000000-0005-0000-0000-000031040000}"/>
    <cellStyle name="Comma 41" xfId="1075" xr:uid="{00000000-0005-0000-0000-000032040000}"/>
    <cellStyle name="Comma 42" xfId="1076" xr:uid="{00000000-0005-0000-0000-000033040000}"/>
    <cellStyle name="Comma 43" xfId="1077" xr:uid="{00000000-0005-0000-0000-000034040000}"/>
    <cellStyle name="Comma 44" xfId="1078" xr:uid="{00000000-0005-0000-0000-000035040000}"/>
    <cellStyle name="Comma 45" xfId="1079" xr:uid="{00000000-0005-0000-0000-000036040000}"/>
    <cellStyle name="Comma 46" xfId="1080" xr:uid="{00000000-0005-0000-0000-000037040000}"/>
    <cellStyle name="Comma 47" xfId="1081" xr:uid="{00000000-0005-0000-0000-000038040000}"/>
    <cellStyle name="Comma 47 2" xfId="1082" xr:uid="{00000000-0005-0000-0000-000039040000}"/>
    <cellStyle name="Comma 47 3" xfId="1083" xr:uid="{00000000-0005-0000-0000-00003A040000}"/>
    <cellStyle name="Comma 48" xfId="1084" xr:uid="{00000000-0005-0000-0000-00003B040000}"/>
    <cellStyle name="Comma 48 2" xfId="1085" xr:uid="{00000000-0005-0000-0000-00003C040000}"/>
    <cellStyle name="Comma 48 3" xfId="1086" xr:uid="{00000000-0005-0000-0000-00003D040000}"/>
    <cellStyle name="Comma 49" xfId="1087" xr:uid="{00000000-0005-0000-0000-00003E040000}"/>
    <cellStyle name="Comma 5" xfId="1088" xr:uid="{00000000-0005-0000-0000-00003F040000}"/>
    <cellStyle name="Comma 5 2" xfId="1089" xr:uid="{00000000-0005-0000-0000-000040040000}"/>
    <cellStyle name="Comma 50" xfId="1090" xr:uid="{00000000-0005-0000-0000-000041040000}"/>
    <cellStyle name="Comma 51" xfId="1091" xr:uid="{00000000-0005-0000-0000-000042040000}"/>
    <cellStyle name="Comma 52" xfId="1092" xr:uid="{00000000-0005-0000-0000-000043040000}"/>
    <cellStyle name="Comma 53" xfId="1093" xr:uid="{00000000-0005-0000-0000-000044040000}"/>
    <cellStyle name="Comma 54" xfId="1094" xr:uid="{00000000-0005-0000-0000-000045040000}"/>
    <cellStyle name="Comma 55" xfId="1095" xr:uid="{00000000-0005-0000-0000-000046040000}"/>
    <cellStyle name="Comma 56" xfId="1096" xr:uid="{00000000-0005-0000-0000-000047040000}"/>
    <cellStyle name="Comma 57" xfId="1097" xr:uid="{00000000-0005-0000-0000-000048040000}"/>
    <cellStyle name="Comma 58" xfId="1098" xr:uid="{00000000-0005-0000-0000-000049040000}"/>
    <cellStyle name="Comma 59" xfId="1099" xr:uid="{00000000-0005-0000-0000-00004A040000}"/>
    <cellStyle name="Comma 6" xfId="1100" xr:uid="{00000000-0005-0000-0000-00004B040000}"/>
    <cellStyle name="Comma 60" xfId="1101" xr:uid="{00000000-0005-0000-0000-00004C040000}"/>
    <cellStyle name="Comma 61" xfId="1102" xr:uid="{00000000-0005-0000-0000-00004D040000}"/>
    <cellStyle name="Comma 62" xfId="1103" xr:uid="{00000000-0005-0000-0000-00004E040000}"/>
    <cellStyle name="Comma 63" xfId="1104" xr:uid="{00000000-0005-0000-0000-00004F040000}"/>
    <cellStyle name="Comma 64" xfId="1105" xr:uid="{00000000-0005-0000-0000-000050040000}"/>
    <cellStyle name="Comma 65" xfId="1106" xr:uid="{00000000-0005-0000-0000-000051040000}"/>
    <cellStyle name="Comma 66" xfId="1107" xr:uid="{00000000-0005-0000-0000-000052040000}"/>
    <cellStyle name="Comma 67" xfId="1108" xr:uid="{00000000-0005-0000-0000-000053040000}"/>
    <cellStyle name="Comma 68" xfId="1109" xr:uid="{00000000-0005-0000-0000-000054040000}"/>
    <cellStyle name="Comma 69" xfId="1110" xr:uid="{00000000-0005-0000-0000-000055040000}"/>
    <cellStyle name="Comma 7" xfId="1111" xr:uid="{00000000-0005-0000-0000-000056040000}"/>
    <cellStyle name="Comma 7 2" xfId="1112" xr:uid="{00000000-0005-0000-0000-000057040000}"/>
    <cellStyle name="Comma 7 3" xfId="1113" xr:uid="{00000000-0005-0000-0000-000058040000}"/>
    <cellStyle name="Comma 7 4" xfId="1114" xr:uid="{00000000-0005-0000-0000-000059040000}"/>
    <cellStyle name="Comma 70" xfId="1115" xr:uid="{00000000-0005-0000-0000-00005A040000}"/>
    <cellStyle name="Comma 71" xfId="1116" xr:uid="{00000000-0005-0000-0000-00005B040000}"/>
    <cellStyle name="Comma 72" xfId="1117" xr:uid="{00000000-0005-0000-0000-00005C040000}"/>
    <cellStyle name="Comma 73" xfId="1118" xr:uid="{00000000-0005-0000-0000-00005D040000}"/>
    <cellStyle name="Comma 74" xfId="1119" xr:uid="{00000000-0005-0000-0000-00005E040000}"/>
    <cellStyle name="Comma 74 2" xfId="1120" xr:uid="{00000000-0005-0000-0000-00005F040000}"/>
    <cellStyle name="Comma 74 3" xfId="1121" xr:uid="{00000000-0005-0000-0000-000060040000}"/>
    <cellStyle name="Comma 75" xfId="1122" xr:uid="{00000000-0005-0000-0000-000061040000}"/>
    <cellStyle name="Comma 75 2" xfId="1123" xr:uid="{00000000-0005-0000-0000-000062040000}"/>
    <cellStyle name="Comma 76" xfId="1124" xr:uid="{00000000-0005-0000-0000-000063040000}"/>
    <cellStyle name="Comma 76 2" xfId="1125" xr:uid="{00000000-0005-0000-0000-000064040000}"/>
    <cellStyle name="Comma 77" xfId="1126" xr:uid="{00000000-0005-0000-0000-000065040000}"/>
    <cellStyle name="Comma 77 2" xfId="1127" xr:uid="{00000000-0005-0000-0000-000066040000}"/>
    <cellStyle name="Comma 78" xfId="1128" xr:uid="{00000000-0005-0000-0000-000067040000}"/>
    <cellStyle name="Comma 78 2" xfId="1129" xr:uid="{00000000-0005-0000-0000-000068040000}"/>
    <cellStyle name="Comma 79" xfId="1130" xr:uid="{00000000-0005-0000-0000-000069040000}"/>
    <cellStyle name="Comma 79 2" xfId="1131" xr:uid="{00000000-0005-0000-0000-00006A040000}"/>
    <cellStyle name="Comma 8" xfId="1132" xr:uid="{00000000-0005-0000-0000-00006B040000}"/>
    <cellStyle name="Comma 8 2" xfId="1133" xr:uid="{00000000-0005-0000-0000-00006C040000}"/>
    <cellStyle name="Comma 8 3" xfId="1134" xr:uid="{00000000-0005-0000-0000-00006D040000}"/>
    <cellStyle name="Comma 80" xfId="1135" xr:uid="{00000000-0005-0000-0000-00006E040000}"/>
    <cellStyle name="Comma 81" xfId="1136" xr:uid="{00000000-0005-0000-0000-00006F040000}"/>
    <cellStyle name="Comma 82" xfId="1137" xr:uid="{00000000-0005-0000-0000-000070040000}"/>
    <cellStyle name="Comma 83" xfId="1138" xr:uid="{00000000-0005-0000-0000-000071040000}"/>
    <cellStyle name="Comma 84" xfId="1139" xr:uid="{00000000-0005-0000-0000-000072040000}"/>
    <cellStyle name="Comma 85" xfId="1140" xr:uid="{00000000-0005-0000-0000-000073040000}"/>
    <cellStyle name="Comma 86" xfId="1141" xr:uid="{00000000-0005-0000-0000-000074040000}"/>
    <cellStyle name="Comma 87" xfId="1142" xr:uid="{00000000-0005-0000-0000-000075040000}"/>
    <cellStyle name="Comma 88" xfId="1143" xr:uid="{00000000-0005-0000-0000-000076040000}"/>
    <cellStyle name="Comma 89" xfId="1144" xr:uid="{00000000-0005-0000-0000-000077040000}"/>
    <cellStyle name="Comma 9" xfId="1145" xr:uid="{00000000-0005-0000-0000-000078040000}"/>
    <cellStyle name="Comma 9 2" xfId="1146" xr:uid="{00000000-0005-0000-0000-000079040000}"/>
    <cellStyle name="Comma 9 3" xfId="1147" xr:uid="{00000000-0005-0000-0000-00007A040000}"/>
    <cellStyle name="Comma 90" xfId="1148" xr:uid="{00000000-0005-0000-0000-00007B040000}"/>
    <cellStyle name="Comma 91" xfId="1149" xr:uid="{00000000-0005-0000-0000-00007C040000}"/>
    <cellStyle name="Comma 92" xfId="1150" xr:uid="{00000000-0005-0000-0000-00007D040000}"/>
    <cellStyle name="Comma 93" xfId="1151" xr:uid="{00000000-0005-0000-0000-00007E040000}"/>
    <cellStyle name="Comma 94" xfId="1152" xr:uid="{00000000-0005-0000-0000-00007F040000}"/>
    <cellStyle name="Comma 95" xfId="1153" xr:uid="{00000000-0005-0000-0000-000080040000}"/>
    <cellStyle name="Comma 96" xfId="1154" xr:uid="{00000000-0005-0000-0000-000081040000}"/>
    <cellStyle name="Comma 97" xfId="1155" xr:uid="{00000000-0005-0000-0000-000082040000}"/>
    <cellStyle name="Comma 98" xfId="1156" xr:uid="{00000000-0005-0000-0000-000083040000}"/>
    <cellStyle name="Comma 99" xfId="1157" xr:uid="{00000000-0005-0000-0000-000084040000}"/>
    <cellStyle name="comma zerodec" xfId="1158" xr:uid="{00000000-0005-0000-0000-000085040000}"/>
    <cellStyle name="Comma0" xfId="1159" xr:uid="{00000000-0005-0000-0000-000086040000}"/>
    <cellStyle name="Comma0 2" xfId="1160" xr:uid="{00000000-0005-0000-0000-000087040000}"/>
    <cellStyle name="Comma0 2 2" xfId="1161" xr:uid="{00000000-0005-0000-0000-000088040000}"/>
    <cellStyle name="cong" xfId="1162" xr:uid="{00000000-0005-0000-0000-000089040000}"/>
    <cellStyle name="Copied" xfId="1163" xr:uid="{00000000-0005-0000-0000-00008A040000}"/>
    <cellStyle name="Co聭ma_Sheet1" xfId="1164" xr:uid="{00000000-0005-0000-0000-00008B040000}"/>
    <cellStyle name="Cࡵrrency_Sheet1_PRODUCTĠ" xfId="1165" xr:uid="{00000000-0005-0000-0000-00008C040000}"/>
    <cellStyle name="_x0001_CS_x0006_RMO[" xfId="1166" xr:uid="{00000000-0005-0000-0000-00008D040000}"/>
    <cellStyle name="_x0001_CS_x0006_RMO_" xfId="1167" xr:uid="{00000000-0005-0000-0000-00008E040000}"/>
    <cellStyle name="Currency [00]" xfId="1168" xr:uid="{00000000-0005-0000-0000-00008F040000}"/>
    <cellStyle name="Currency 2" xfId="1169" xr:uid="{00000000-0005-0000-0000-000090040000}"/>
    <cellStyle name="Currency0" xfId="1170" xr:uid="{00000000-0005-0000-0000-000091040000}"/>
    <cellStyle name="Currency0 2" xfId="1171" xr:uid="{00000000-0005-0000-0000-000092040000}"/>
    <cellStyle name="Currency0 2 2" xfId="1172" xr:uid="{00000000-0005-0000-0000-000093040000}"/>
    <cellStyle name="Currency1" xfId="1173" xr:uid="{00000000-0005-0000-0000-000094040000}"/>
    <cellStyle name="D1" xfId="1174" xr:uid="{00000000-0005-0000-0000-000095040000}"/>
    <cellStyle name="Date" xfId="1175" xr:uid="{00000000-0005-0000-0000-000096040000}"/>
    <cellStyle name="Date 2" xfId="1176" xr:uid="{00000000-0005-0000-0000-000097040000}"/>
    <cellStyle name="Date 2 2" xfId="1177" xr:uid="{00000000-0005-0000-0000-000098040000}"/>
    <cellStyle name="Date Short" xfId="1178" xr:uid="{00000000-0005-0000-0000-000099040000}"/>
    <cellStyle name="Date_Book1" xfId="1179" xr:uid="{00000000-0005-0000-0000-00009A040000}"/>
    <cellStyle name="Dấu phảy 2" xfId="1180" xr:uid="{00000000-0005-0000-0000-00009B040000}"/>
    <cellStyle name="Đầu ra" xfId="1181" xr:uid="{00000000-0005-0000-0000-00009C040000}"/>
    <cellStyle name="Đầu vào" xfId="1182" xr:uid="{00000000-0005-0000-0000-00009D040000}"/>
    <cellStyle name="daude" xfId="1183" xr:uid="{00000000-0005-0000-0000-00009E040000}"/>
    <cellStyle name="ddmmyy" xfId="1184" xr:uid="{00000000-0005-0000-0000-00009F040000}"/>
    <cellStyle name="Đề mục 1" xfId="1185" xr:uid="{00000000-0005-0000-0000-0000A0040000}"/>
    <cellStyle name="Đề mục 2" xfId="1186" xr:uid="{00000000-0005-0000-0000-0000A1040000}"/>
    <cellStyle name="Đề mục 3" xfId="1187" xr:uid="{00000000-0005-0000-0000-0000A2040000}"/>
    <cellStyle name="Đề mục 4" xfId="1188" xr:uid="{00000000-0005-0000-0000-0000A3040000}"/>
    <cellStyle name="Dezimal [0]_35ERI8T2gbIEMixb4v26icuOo" xfId="1189" xr:uid="{00000000-0005-0000-0000-0000A4040000}"/>
    <cellStyle name="Dezimal_35ERI8T2gbIEMixb4v26icuOo" xfId="1190" xr:uid="{00000000-0005-0000-0000-0000A5040000}"/>
    <cellStyle name="Dg" xfId="1191" xr:uid="{00000000-0005-0000-0000-0000A6040000}"/>
    <cellStyle name="dgia" xfId="1192" xr:uid="{00000000-0005-0000-0000-0000A7040000}"/>
    <cellStyle name="_x0001_dÏÈ¹ " xfId="1193" xr:uid="{00000000-0005-0000-0000-0000A8040000}"/>
    <cellStyle name="_x0001_dÏÈ¹_" xfId="1194" xr:uid="{00000000-0005-0000-0000-0000A9040000}"/>
    <cellStyle name="Dollar (zero dec)" xfId="1195" xr:uid="{00000000-0005-0000-0000-0000AA040000}"/>
    <cellStyle name="Don gia" xfId="1196" xr:uid="{00000000-0005-0000-0000-0000AB040000}"/>
    <cellStyle name="DuToanBXD" xfId="1197" xr:uid="{00000000-0005-0000-0000-0000AC040000}"/>
    <cellStyle name="Dziesi?tny [0]_Invoices2001Slovakia" xfId="1198" xr:uid="{00000000-0005-0000-0000-0000AD040000}"/>
    <cellStyle name="Dziesi?tny_Invoices2001Slovakia" xfId="1199" xr:uid="{00000000-0005-0000-0000-0000AE040000}"/>
    <cellStyle name="Dziesietny [0]_Invoices2001Slovakia" xfId="1200" xr:uid="{00000000-0005-0000-0000-0000AF040000}"/>
    <cellStyle name="Dziesiętny [0]_Invoices2001Slovakia" xfId="1201" xr:uid="{00000000-0005-0000-0000-0000B0040000}"/>
    <cellStyle name="Dziesietny [0]_Invoices2001Slovakia_01_Nha so 1_Dien" xfId="1202" xr:uid="{00000000-0005-0000-0000-0000B1040000}"/>
    <cellStyle name="Dziesiętny [0]_Invoices2001Slovakia_01_Nha so 1_Dien" xfId="1203" xr:uid="{00000000-0005-0000-0000-0000B2040000}"/>
    <cellStyle name="Dziesietny [0]_Invoices2001Slovakia_10_Nha so 10_Dien1" xfId="1204" xr:uid="{00000000-0005-0000-0000-0000B3040000}"/>
    <cellStyle name="Dziesiętny [0]_Invoices2001Slovakia_10_Nha so 10_Dien1" xfId="1205" xr:uid="{00000000-0005-0000-0000-0000B4040000}"/>
    <cellStyle name="Dziesietny [0]_Invoices2001Slovakia_Book1" xfId="1206" xr:uid="{00000000-0005-0000-0000-0000B5040000}"/>
    <cellStyle name="Dziesiętny [0]_Invoices2001Slovakia_Book1" xfId="1207" xr:uid="{00000000-0005-0000-0000-0000B6040000}"/>
    <cellStyle name="Dziesietny [0]_Invoices2001Slovakia_Book1_1" xfId="1208" xr:uid="{00000000-0005-0000-0000-0000B7040000}"/>
    <cellStyle name="Dziesiętny [0]_Invoices2001Slovakia_Book1_1" xfId="1209" xr:uid="{00000000-0005-0000-0000-0000B8040000}"/>
    <cellStyle name="Dziesietny [0]_Invoices2001Slovakia_Book1_1_Book1" xfId="1210" xr:uid="{00000000-0005-0000-0000-0000B9040000}"/>
    <cellStyle name="Dziesiętny [0]_Invoices2001Slovakia_Book1_1_Book1" xfId="1211" xr:uid="{00000000-0005-0000-0000-0000BA040000}"/>
    <cellStyle name="Dziesietny [0]_Invoices2001Slovakia_Book1_2" xfId="1212" xr:uid="{00000000-0005-0000-0000-0000BB040000}"/>
    <cellStyle name="Dziesiętny [0]_Invoices2001Slovakia_Book1_2" xfId="1213" xr:uid="{00000000-0005-0000-0000-0000BC040000}"/>
    <cellStyle name="Dziesietny [0]_Invoices2001Slovakia_Book1_Nhu cau von ung truoc 2011 Tha h Hoa + Nge An gui TW" xfId="1214" xr:uid="{00000000-0005-0000-0000-0000BD040000}"/>
    <cellStyle name="Dziesiętny [0]_Invoices2001Slovakia_Book1_Nhu cau von ung truoc 2011 Tha h Hoa + Nge An gui TW" xfId="1215" xr:uid="{00000000-0005-0000-0000-0000BE040000}"/>
    <cellStyle name="Dziesietny [0]_Invoices2001Slovakia_Book1_Tong hop Cac tuyen(9-1-06)" xfId="1216" xr:uid="{00000000-0005-0000-0000-0000BF040000}"/>
    <cellStyle name="Dziesiętny [0]_Invoices2001Slovakia_Book1_Tong hop Cac tuyen(9-1-06)" xfId="1217" xr:uid="{00000000-0005-0000-0000-0000C0040000}"/>
    <cellStyle name="Dziesietny [0]_Invoices2001Slovakia_Book1_ung truoc 2011 NSTW Thanh Hoa + Nge An gui Thu 12-5" xfId="1218" xr:uid="{00000000-0005-0000-0000-0000C1040000}"/>
    <cellStyle name="Dziesiętny [0]_Invoices2001Slovakia_Book1_ung truoc 2011 NSTW Thanh Hoa + Nge An gui Thu 12-5" xfId="1219" xr:uid="{00000000-0005-0000-0000-0000C2040000}"/>
    <cellStyle name="Dziesietny [0]_Invoices2001Slovakia_d-uong+TDT" xfId="1220" xr:uid="{00000000-0005-0000-0000-0000C3040000}"/>
    <cellStyle name="Dziesiętny [0]_Invoices2001Slovakia_Nhµ ®Ó xe" xfId="1221" xr:uid="{00000000-0005-0000-0000-0000C4040000}"/>
    <cellStyle name="Dziesietny [0]_Invoices2001Slovakia_Nha bao ve(28-7-05)" xfId="1222" xr:uid="{00000000-0005-0000-0000-0000C5040000}"/>
    <cellStyle name="Dziesiętny [0]_Invoices2001Slovakia_Nha bao ve(28-7-05)" xfId="1223" xr:uid="{00000000-0005-0000-0000-0000C6040000}"/>
    <cellStyle name="Dziesietny [0]_Invoices2001Slovakia_NHA de xe nguyen du" xfId="1224" xr:uid="{00000000-0005-0000-0000-0000C7040000}"/>
    <cellStyle name="Dziesiętny [0]_Invoices2001Slovakia_NHA de xe nguyen du" xfId="1225" xr:uid="{00000000-0005-0000-0000-0000C8040000}"/>
    <cellStyle name="Dziesietny [0]_Invoices2001Slovakia_Nhalamviec VTC(25-1-05)" xfId="1226" xr:uid="{00000000-0005-0000-0000-0000C9040000}"/>
    <cellStyle name="Dziesiętny [0]_Invoices2001Slovakia_Nhalamviec VTC(25-1-05)" xfId="1227" xr:uid="{00000000-0005-0000-0000-0000CA040000}"/>
    <cellStyle name="Dziesietny [0]_Invoices2001Slovakia_Nhu cau von ung truoc 2011 Tha h Hoa + Nge An gui TW" xfId="1228" xr:uid="{00000000-0005-0000-0000-0000CB040000}"/>
    <cellStyle name="Dziesiętny [0]_Invoices2001Slovakia_TDT KHANH HOA" xfId="1229" xr:uid="{00000000-0005-0000-0000-0000CC040000}"/>
    <cellStyle name="Dziesietny [0]_Invoices2001Slovakia_TDT KHANH HOA_Tong hop Cac tuyen(9-1-06)" xfId="1230" xr:uid="{00000000-0005-0000-0000-0000CD040000}"/>
    <cellStyle name="Dziesiętny [0]_Invoices2001Slovakia_TDT KHANH HOA_Tong hop Cac tuyen(9-1-06)" xfId="1231" xr:uid="{00000000-0005-0000-0000-0000CE040000}"/>
    <cellStyle name="Dziesietny [0]_Invoices2001Slovakia_TDT quangngai" xfId="1232" xr:uid="{00000000-0005-0000-0000-0000CF040000}"/>
    <cellStyle name="Dziesiętny [0]_Invoices2001Slovakia_TDT quangngai" xfId="1233" xr:uid="{00000000-0005-0000-0000-0000D0040000}"/>
    <cellStyle name="Dziesietny [0]_Invoices2001Slovakia_TMDT(10-5-06)" xfId="1234" xr:uid="{00000000-0005-0000-0000-0000D1040000}"/>
    <cellStyle name="Dziesietny_Invoices2001Slovakia" xfId="1235" xr:uid="{00000000-0005-0000-0000-0000D2040000}"/>
    <cellStyle name="Dziesiętny_Invoices2001Slovakia" xfId="1236" xr:uid="{00000000-0005-0000-0000-0000D3040000}"/>
    <cellStyle name="Dziesietny_Invoices2001Slovakia_01_Nha so 1_Dien" xfId="1237" xr:uid="{00000000-0005-0000-0000-0000D4040000}"/>
    <cellStyle name="Dziesiętny_Invoices2001Slovakia_01_Nha so 1_Dien" xfId="1238" xr:uid="{00000000-0005-0000-0000-0000D5040000}"/>
    <cellStyle name="Dziesietny_Invoices2001Slovakia_10_Nha so 10_Dien1" xfId="1239" xr:uid="{00000000-0005-0000-0000-0000D6040000}"/>
    <cellStyle name="Dziesiętny_Invoices2001Slovakia_10_Nha so 10_Dien1" xfId="1240" xr:uid="{00000000-0005-0000-0000-0000D7040000}"/>
    <cellStyle name="Dziesietny_Invoices2001Slovakia_Book1" xfId="1241" xr:uid="{00000000-0005-0000-0000-0000D8040000}"/>
    <cellStyle name="Dziesiętny_Invoices2001Slovakia_Book1" xfId="1242" xr:uid="{00000000-0005-0000-0000-0000D9040000}"/>
    <cellStyle name="Dziesietny_Invoices2001Slovakia_Book1_1" xfId="1243" xr:uid="{00000000-0005-0000-0000-0000DA040000}"/>
    <cellStyle name="Dziesiętny_Invoices2001Slovakia_Book1_1" xfId="1244" xr:uid="{00000000-0005-0000-0000-0000DB040000}"/>
    <cellStyle name="Dziesietny_Invoices2001Slovakia_Book1_1_Book1" xfId="1245" xr:uid="{00000000-0005-0000-0000-0000DC040000}"/>
    <cellStyle name="Dziesiętny_Invoices2001Slovakia_Book1_1_Book1" xfId="1246" xr:uid="{00000000-0005-0000-0000-0000DD040000}"/>
    <cellStyle name="Dziesietny_Invoices2001Slovakia_Book1_2" xfId="1247" xr:uid="{00000000-0005-0000-0000-0000DE040000}"/>
    <cellStyle name="Dziesiętny_Invoices2001Slovakia_Book1_2" xfId="1248" xr:uid="{00000000-0005-0000-0000-0000DF040000}"/>
    <cellStyle name="Dziesietny_Invoices2001Slovakia_Book1_Nhu cau von ung truoc 2011 Tha h Hoa + Nge An gui TW" xfId="1249" xr:uid="{00000000-0005-0000-0000-0000E0040000}"/>
    <cellStyle name="Dziesiętny_Invoices2001Slovakia_Book1_Nhu cau von ung truoc 2011 Tha h Hoa + Nge An gui TW" xfId="1250" xr:uid="{00000000-0005-0000-0000-0000E1040000}"/>
    <cellStyle name="Dziesietny_Invoices2001Slovakia_Book1_Tong hop Cac tuyen(9-1-06)" xfId="1251" xr:uid="{00000000-0005-0000-0000-0000E2040000}"/>
    <cellStyle name="Dziesiętny_Invoices2001Slovakia_Book1_Tong hop Cac tuyen(9-1-06)" xfId="1252" xr:uid="{00000000-0005-0000-0000-0000E3040000}"/>
    <cellStyle name="Dziesietny_Invoices2001Slovakia_Book1_ung truoc 2011 NSTW Thanh Hoa + Nge An gui Thu 12-5" xfId="1253" xr:uid="{00000000-0005-0000-0000-0000E4040000}"/>
    <cellStyle name="Dziesiętny_Invoices2001Slovakia_Book1_ung truoc 2011 NSTW Thanh Hoa + Nge An gui Thu 12-5" xfId="1254" xr:uid="{00000000-0005-0000-0000-0000E5040000}"/>
    <cellStyle name="Dziesietny_Invoices2001Slovakia_d-uong+TDT" xfId="1255" xr:uid="{00000000-0005-0000-0000-0000E6040000}"/>
    <cellStyle name="Dziesiętny_Invoices2001Slovakia_Nhµ ®Ó xe" xfId="1256" xr:uid="{00000000-0005-0000-0000-0000E7040000}"/>
    <cellStyle name="Dziesietny_Invoices2001Slovakia_Nha bao ve(28-7-05)" xfId="1257" xr:uid="{00000000-0005-0000-0000-0000E8040000}"/>
    <cellStyle name="Dziesiętny_Invoices2001Slovakia_Nha bao ve(28-7-05)" xfId="1258" xr:uid="{00000000-0005-0000-0000-0000E9040000}"/>
    <cellStyle name="Dziesietny_Invoices2001Slovakia_NHA de xe nguyen du" xfId="1259" xr:uid="{00000000-0005-0000-0000-0000EA040000}"/>
    <cellStyle name="Dziesiętny_Invoices2001Slovakia_NHA de xe nguyen du" xfId="1260" xr:uid="{00000000-0005-0000-0000-0000EB040000}"/>
    <cellStyle name="Dziesietny_Invoices2001Slovakia_Nhalamviec VTC(25-1-05)" xfId="1261" xr:uid="{00000000-0005-0000-0000-0000EC040000}"/>
    <cellStyle name="Dziesiętny_Invoices2001Slovakia_Nhalamviec VTC(25-1-05)" xfId="1262" xr:uid="{00000000-0005-0000-0000-0000ED040000}"/>
    <cellStyle name="Dziesietny_Invoices2001Slovakia_Nhu cau von ung truoc 2011 Tha h Hoa + Nge An gui TW" xfId="1263" xr:uid="{00000000-0005-0000-0000-0000EE040000}"/>
    <cellStyle name="Dziesiętny_Invoices2001Slovakia_TDT KHANH HOA" xfId="1264" xr:uid="{00000000-0005-0000-0000-0000EF040000}"/>
    <cellStyle name="Dziesietny_Invoices2001Slovakia_TDT KHANH HOA_Tong hop Cac tuyen(9-1-06)" xfId="1265" xr:uid="{00000000-0005-0000-0000-0000F0040000}"/>
    <cellStyle name="Dziesiętny_Invoices2001Slovakia_TDT KHANH HOA_Tong hop Cac tuyen(9-1-06)" xfId="1266" xr:uid="{00000000-0005-0000-0000-0000F1040000}"/>
    <cellStyle name="Dziesietny_Invoices2001Slovakia_TDT quangngai" xfId="1267" xr:uid="{00000000-0005-0000-0000-0000F2040000}"/>
    <cellStyle name="Dziesiętny_Invoices2001Slovakia_TDT quangngai" xfId="1268" xr:uid="{00000000-0005-0000-0000-0000F3040000}"/>
    <cellStyle name="Dziesietny_Invoices2001Slovakia_TMDT(10-5-06)" xfId="1269" xr:uid="{00000000-0005-0000-0000-0000F4040000}"/>
    <cellStyle name="e" xfId="1270" xr:uid="{00000000-0005-0000-0000-0000F5040000}"/>
    <cellStyle name="Enter Currency (0)" xfId="1271" xr:uid="{00000000-0005-0000-0000-0000F6040000}"/>
    <cellStyle name="Enter Currency (2)" xfId="1272" xr:uid="{00000000-0005-0000-0000-0000F7040000}"/>
    <cellStyle name="Enter Units (0)" xfId="1273" xr:uid="{00000000-0005-0000-0000-0000F8040000}"/>
    <cellStyle name="Enter Units (1)" xfId="1274" xr:uid="{00000000-0005-0000-0000-0000F9040000}"/>
    <cellStyle name="Enter Units (2)" xfId="1275" xr:uid="{00000000-0005-0000-0000-0000FA040000}"/>
    <cellStyle name="Entered" xfId="1276" xr:uid="{00000000-0005-0000-0000-0000FB040000}"/>
    <cellStyle name="et1_THAMD_x0018_Normal_Sheet1_TOTQ196W50" xfId="1277" xr:uid="{00000000-0005-0000-0000-0000FC040000}"/>
    <cellStyle name="Euro" xfId="1278" xr:uid="{00000000-0005-0000-0000-0000FD040000}"/>
    <cellStyle name="Explanatory Text 2" xfId="1279" xr:uid="{00000000-0005-0000-0000-0000FE040000}"/>
    <cellStyle name="f" xfId="1280" xr:uid="{00000000-0005-0000-0000-0000FF040000}"/>
    <cellStyle name="Fixed" xfId="1281" xr:uid="{00000000-0005-0000-0000-000000050000}"/>
    <cellStyle name="Fixed 2" xfId="1282" xr:uid="{00000000-0005-0000-0000-000001050000}"/>
    <cellStyle name="Fixed 2 2" xfId="1283" xr:uid="{00000000-0005-0000-0000-000002050000}"/>
    <cellStyle name="Font Britannic16" xfId="1284" xr:uid="{00000000-0005-0000-0000-000003050000}"/>
    <cellStyle name="Font Britannic18" xfId="1285" xr:uid="{00000000-0005-0000-0000-000004050000}"/>
    <cellStyle name="Font CenturyCond 18" xfId="1286" xr:uid="{00000000-0005-0000-0000-000005050000}"/>
    <cellStyle name="Font Cond20" xfId="1287" xr:uid="{00000000-0005-0000-0000-000006050000}"/>
    <cellStyle name="Font LucidaSans16" xfId="1288" xr:uid="{00000000-0005-0000-0000-000007050000}"/>
    <cellStyle name="Font NewCenturyCond18" xfId="1289" xr:uid="{00000000-0005-0000-0000-000008050000}"/>
    <cellStyle name="Font Ottawa14" xfId="1290" xr:uid="{00000000-0005-0000-0000-000009050000}"/>
    <cellStyle name="Font Ottawa16" xfId="1291" xr:uid="{00000000-0005-0000-0000-00000A050000}"/>
    <cellStyle name="FY96" xfId="1292" xr:uid="{00000000-0005-0000-0000-00000B050000}"/>
    <cellStyle name="Ghi chú" xfId="1293" xr:uid="{00000000-0005-0000-0000-00000C050000}"/>
    <cellStyle name="gia" xfId="1294" xr:uid="{00000000-0005-0000-0000-00000D050000}"/>
    <cellStyle name="GIA-MOI" xfId="1295" xr:uid="{00000000-0005-0000-0000-00000E050000}"/>
    <cellStyle name="Good 2" xfId="1296" xr:uid="{00000000-0005-0000-0000-00000F050000}"/>
    <cellStyle name="Grey" xfId="1297" xr:uid="{00000000-0005-0000-0000-000010050000}"/>
    <cellStyle name="Grey 2" xfId="1298" xr:uid="{00000000-0005-0000-0000-000011050000}"/>
    <cellStyle name="Group" xfId="1299" xr:uid="{00000000-0005-0000-0000-000012050000}"/>
    <cellStyle name="H" xfId="1300" xr:uid="{00000000-0005-0000-0000-000013050000}"/>
    <cellStyle name="H_Bang tong hop Von dau tu 2011 bao cao QH (15-11)" xfId="1301" xr:uid="{00000000-0005-0000-0000-000014050000}"/>
    <cellStyle name="H_Bieu Lao dong bo sung thang 3" xfId="1302" xr:uid="{00000000-0005-0000-0000-000015050000}"/>
    <cellStyle name="H_D-A-VU" xfId="1303" xr:uid="{00000000-0005-0000-0000-000016050000}"/>
    <cellStyle name="H_D-A-VU_Tinh hinh TH du an 2010-2011 BC UBKTTW (phong Vxa)" xfId="1304" xr:uid="{00000000-0005-0000-0000-000017050000}"/>
    <cellStyle name="H_D-A-VU_Tinh hinh TH du an BC doan giam sat HDND (phong Vxa)" xfId="1305" xr:uid="{00000000-0005-0000-0000-000018050000}"/>
    <cellStyle name="H_HSTHAU" xfId="1306" xr:uid="{00000000-0005-0000-0000-000019050000}"/>
    <cellStyle name="H_HSTHAU_Tinh hinh TH du an 2010-2011 BC UBKTTW (phong Vxa)" xfId="1307" xr:uid="{00000000-0005-0000-0000-00001A050000}"/>
    <cellStyle name="H_HSTHAU_Tinh hinh TH du an BC doan giam sat HDND (phong Vxa)" xfId="1308" xr:uid="{00000000-0005-0000-0000-00001B050000}"/>
    <cellStyle name="H_Tinh hinh TH du an 2010-2011 BC UBKTTW (phong Vxa)" xfId="1309" xr:uid="{00000000-0005-0000-0000-00001C050000}"/>
    <cellStyle name="H_Tinh hinh TH du an BC doan giam sat HDND (phong Vxa)" xfId="1310" xr:uid="{00000000-0005-0000-0000-00001D050000}"/>
    <cellStyle name="ha" xfId="1311" xr:uid="{00000000-0005-0000-0000-00001E050000}"/>
    <cellStyle name="HAI" xfId="1312" xr:uid="{00000000-0005-0000-0000-00001F050000}"/>
    <cellStyle name="Head 1" xfId="1313" xr:uid="{00000000-0005-0000-0000-000020050000}"/>
    <cellStyle name="HEADER" xfId="1314" xr:uid="{00000000-0005-0000-0000-000021050000}"/>
    <cellStyle name="HEADER 2" xfId="1315" xr:uid="{00000000-0005-0000-0000-000022050000}"/>
    <cellStyle name="Header1" xfId="1316" xr:uid="{00000000-0005-0000-0000-000023050000}"/>
    <cellStyle name="Header1 2" xfId="1317" xr:uid="{00000000-0005-0000-0000-000024050000}"/>
    <cellStyle name="Header1 2 2" xfId="1318" xr:uid="{00000000-0005-0000-0000-000025050000}"/>
    <cellStyle name="Header2" xfId="1319" xr:uid="{00000000-0005-0000-0000-000026050000}"/>
    <cellStyle name="Header2 2" xfId="1320" xr:uid="{00000000-0005-0000-0000-000027050000}"/>
    <cellStyle name="Heading 1 2" xfId="1322" xr:uid="{00000000-0005-0000-0000-000028050000}"/>
    <cellStyle name="Heading 1 2 2" xfId="1323" xr:uid="{00000000-0005-0000-0000-000029050000}"/>
    <cellStyle name="Heading 1 3" xfId="1324" xr:uid="{00000000-0005-0000-0000-00002A050000}"/>
    <cellStyle name="Heading 1 4" xfId="1321" xr:uid="{00000000-0005-0000-0000-00002B050000}"/>
    <cellStyle name="Heading 2 2" xfId="1326" xr:uid="{00000000-0005-0000-0000-00002C050000}"/>
    <cellStyle name="Heading 2 2 2" xfId="1327" xr:uid="{00000000-0005-0000-0000-00002D050000}"/>
    <cellStyle name="Heading 2 3" xfId="1328" xr:uid="{00000000-0005-0000-0000-00002E050000}"/>
    <cellStyle name="Heading 2 4" xfId="1325" xr:uid="{00000000-0005-0000-0000-00002F050000}"/>
    <cellStyle name="Heading 3 2" xfId="1329" xr:uid="{00000000-0005-0000-0000-000030050000}"/>
    <cellStyle name="Heading 4 2" xfId="1330" xr:uid="{00000000-0005-0000-0000-000031050000}"/>
    <cellStyle name="HEADING1" xfId="1331" xr:uid="{00000000-0005-0000-0000-000032050000}"/>
    <cellStyle name="HEADING1 2" xfId="1332" xr:uid="{00000000-0005-0000-0000-000033050000}"/>
    <cellStyle name="Heading1 2 2" xfId="1333" xr:uid="{00000000-0005-0000-0000-000034050000}"/>
    <cellStyle name="HEADING2" xfId="1334" xr:uid="{00000000-0005-0000-0000-000035050000}"/>
    <cellStyle name="HEADING2 2" xfId="1335" xr:uid="{00000000-0005-0000-0000-000036050000}"/>
    <cellStyle name="Heading2 2 2" xfId="1336" xr:uid="{00000000-0005-0000-0000-000037050000}"/>
    <cellStyle name="Heading3" xfId="1337" xr:uid="{00000000-0005-0000-0000-000038050000}"/>
    <cellStyle name="HEADINGS" xfId="1338" xr:uid="{00000000-0005-0000-0000-000039050000}"/>
    <cellStyle name="HEADINGSTOP" xfId="1339" xr:uid="{00000000-0005-0000-0000-00003A050000}"/>
    <cellStyle name="headoption" xfId="1340" xr:uid="{00000000-0005-0000-0000-00003B050000}"/>
    <cellStyle name="heet1_Amer Q4" xfId="1341" xr:uid="{00000000-0005-0000-0000-00003C050000}"/>
    <cellStyle name="HIDE" xfId="1342" xr:uid="{00000000-0005-0000-0000-00003D050000}"/>
    <cellStyle name="Hoa-Scholl" xfId="1343" xr:uid="{00000000-0005-0000-0000-00003E050000}"/>
    <cellStyle name="HUY" xfId="1344" xr:uid="{00000000-0005-0000-0000-00003F050000}"/>
    <cellStyle name="Hyperlink 2" xfId="1345" xr:uid="{00000000-0005-0000-0000-000040050000}"/>
    <cellStyle name="i phÝ kh¸c_B¶ng 2" xfId="1346" xr:uid="{00000000-0005-0000-0000-000041050000}"/>
    <cellStyle name="I.3" xfId="1347" xr:uid="{00000000-0005-0000-0000-000042050000}"/>
    <cellStyle name="i·0" xfId="1348" xr:uid="{00000000-0005-0000-0000-000043050000}"/>
    <cellStyle name="_x0001_í½?" xfId="1349" xr:uid="{00000000-0005-0000-0000-000044050000}"/>
    <cellStyle name="ï-¾È»ê_BiÓu TB" xfId="1350" xr:uid="{00000000-0005-0000-0000-000045050000}"/>
    <cellStyle name="_x0001_íå_x001b_ô " xfId="1351" xr:uid="{00000000-0005-0000-0000-000046050000}"/>
    <cellStyle name="_x0001_íå_x001b_ô_" xfId="1352" xr:uid="{00000000-0005-0000-0000-000047050000}"/>
    <cellStyle name="idge" xfId="1353" xr:uid="{00000000-0005-0000-0000-000048050000}"/>
    <cellStyle name="Input [yellow]" xfId="1355" xr:uid="{00000000-0005-0000-0000-000049050000}"/>
    <cellStyle name="Input [yellow] 2" xfId="1356" xr:uid="{00000000-0005-0000-0000-00004A050000}"/>
    <cellStyle name="Input 2" xfId="1357" xr:uid="{00000000-0005-0000-0000-00004B050000}"/>
    <cellStyle name="Input 3" xfId="1354" xr:uid="{00000000-0005-0000-0000-00004C050000}"/>
    <cellStyle name="Input 4" xfId="2134" xr:uid="{00000000-0005-0000-0000-00004D050000}"/>
    <cellStyle name="Input 5" xfId="2129" xr:uid="{00000000-0005-0000-0000-00004E050000}"/>
    <cellStyle name="Input 6" xfId="2135" xr:uid="{00000000-0005-0000-0000-00004F050000}"/>
    <cellStyle name="Input 7" xfId="2128" xr:uid="{00000000-0005-0000-0000-000050050000}"/>
    <cellStyle name="k" xfId="1358" xr:uid="{00000000-0005-0000-0000-000051050000}"/>
    <cellStyle name="k_TONG HOP KINH PHI" xfId="1359" xr:uid="{00000000-0005-0000-0000-000052050000}"/>
    <cellStyle name="k_ÿÿÿÿÿ" xfId="1360" xr:uid="{00000000-0005-0000-0000-000053050000}"/>
    <cellStyle name="k_ÿÿÿÿÿ_1" xfId="1361" xr:uid="{00000000-0005-0000-0000-000054050000}"/>
    <cellStyle name="k_ÿÿÿÿÿ_2" xfId="1362" xr:uid="{00000000-0005-0000-0000-000055050000}"/>
    <cellStyle name="kh¸c_Bang Chi tieu" xfId="1363" xr:uid="{00000000-0005-0000-0000-000056050000}"/>
    <cellStyle name="khanh" xfId="1364" xr:uid="{00000000-0005-0000-0000-000057050000}"/>
    <cellStyle name="khung" xfId="1365" xr:uid="{00000000-0005-0000-0000-000058050000}"/>
    <cellStyle name="Kiểm tra Ô" xfId="1366" xr:uid="{00000000-0005-0000-0000-000059050000}"/>
    <cellStyle name="KLBXUNG" xfId="1367" xr:uid="{00000000-0005-0000-0000-00005A050000}"/>
    <cellStyle name="Ledger 17 x 11 in" xfId="1368" xr:uid="{00000000-0005-0000-0000-00005B050000}"/>
    <cellStyle name="left" xfId="1369" xr:uid="{00000000-0005-0000-0000-00005C050000}"/>
    <cellStyle name="Link Currency (0)" xfId="1370" xr:uid="{00000000-0005-0000-0000-00005D050000}"/>
    <cellStyle name="Link Currency (2)" xfId="1371" xr:uid="{00000000-0005-0000-0000-00005E050000}"/>
    <cellStyle name="Link Units (0)" xfId="1372" xr:uid="{00000000-0005-0000-0000-00005F050000}"/>
    <cellStyle name="Link Units (1)" xfId="1373" xr:uid="{00000000-0005-0000-0000-000060050000}"/>
    <cellStyle name="Link Units (2)" xfId="1374" xr:uid="{00000000-0005-0000-0000-000061050000}"/>
    <cellStyle name="Linked Cell 2" xfId="1375" xr:uid="{00000000-0005-0000-0000-000062050000}"/>
    <cellStyle name="Loai CBDT" xfId="1376" xr:uid="{00000000-0005-0000-0000-000063050000}"/>
    <cellStyle name="Loai CT" xfId="1377" xr:uid="{00000000-0005-0000-0000-000064050000}"/>
    <cellStyle name="Loai GD" xfId="1378" xr:uid="{00000000-0005-0000-0000-000065050000}"/>
    <cellStyle name="MARK" xfId="1379" xr:uid="{00000000-0005-0000-0000-000066050000}"/>
    <cellStyle name="MAU" xfId="1380" xr:uid="{00000000-0005-0000-0000-000067050000}"/>
    <cellStyle name="Migliaia (0)_CALPREZZ" xfId="1381" xr:uid="{00000000-0005-0000-0000-000068050000}"/>
    <cellStyle name="Migliaia_ PESO ELETTR." xfId="1382" xr:uid="{00000000-0005-0000-0000-000069050000}"/>
    <cellStyle name="Millares [0]_Well Timing" xfId="1383" xr:uid="{00000000-0005-0000-0000-00006A050000}"/>
    <cellStyle name="Millares_Well Timing" xfId="1384" xr:uid="{00000000-0005-0000-0000-00006B050000}"/>
    <cellStyle name="Milliers [0]_      " xfId="1385" xr:uid="{00000000-0005-0000-0000-00006C050000}"/>
    <cellStyle name="Milliers_      " xfId="1386" xr:uid="{00000000-0005-0000-0000-00006D050000}"/>
    <cellStyle name="Mix" xfId="1387" xr:uid="{00000000-0005-0000-0000-00006E050000}"/>
    <cellStyle name="Model" xfId="1388" xr:uid="{00000000-0005-0000-0000-00006F050000}"/>
    <cellStyle name="Model 2" xfId="1389" xr:uid="{00000000-0005-0000-0000-000070050000}"/>
    <cellStyle name="moi" xfId="1390" xr:uid="{00000000-0005-0000-0000-000071050000}"/>
    <cellStyle name="Moneda [0]_Well Timing" xfId="1391" xr:uid="{00000000-0005-0000-0000-000072050000}"/>
    <cellStyle name="Moneda_Well Timing" xfId="1392" xr:uid="{00000000-0005-0000-0000-000073050000}"/>
    <cellStyle name="Monétaire [0]_      " xfId="1393" xr:uid="{00000000-0005-0000-0000-000074050000}"/>
    <cellStyle name="Monétaire_      " xfId="1394" xr:uid="{00000000-0005-0000-0000-000075050000}"/>
    <cellStyle name="MT Dataormal_Q2ormal_Q2_1" xfId="1395" xr:uid="{00000000-0005-0000-0000-000076050000}"/>
    <cellStyle name="n" xfId="1396" xr:uid="{00000000-0005-0000-0000-000077050000}"/>
    <cellStyle name="n 2" xfId="1397" xr:uid="{00000000-0005-0000-0000-000078050000}"/>
    <cellStyle name="Neutral 2" xfId="1398" xr:uid="{00000000-0005-0000-0000-000079050000}"/>
    <cellStyle name="New" xfId="1399" xr:uid="{00000000-0005-0000-0000-00007A050000}"/>
    <cellStyle name="New Times Roman" xfId="1400" xr:uid="{00000000-0005-0000-0000-00007B050000}"/>
    <cellStyle name="New_Tinh hinh TH du an 2010-2011 BC UBKTTW (phong Vxa)" xfId="1401" xr:uid="{00000000-0005-0000-0000-00007C050000}"/>
    <cellStyle name="nga" xfId="1402" xr:uid="{00000000-0005-0000-0000-00007D050000}"/>
    <cellStyle name="Nhấn1" xfId="1403" xr:uid="{00000000-0005-0000-0000-00007E050000}"/>
    <cellStyle name="Nhấn2" xfId="1404" xr:uid="{00000000-0005-0000-0000-00007F050000}"/>
    <cellStyle name="Nhấn3" xfId="1405" xr:uid="{00000000-0005-0000-0000-000080050000}"/>
    <cellStyle name="Nhấn4" xfId="1406" xr:uid="{00000000-0005-0000-0000-000081050000}"/>
    <cellStyle name="Nhấn5" xfId="1407" xr:uid="{00000000-0005-0000-0000-000082050000}"/>
    <cellStyle name="Nhấn6" xfId="1408" xr:uid="{00000000-0005-0000-0000-000083050000}"/>
    <cellStyle name="no dec" xfId="1409" xr:uid="{00000000-0005-0000-0000-000084050000}"/>
    <cellStyle name="ÑONVÒ" xfId="1410" xr:uid="{00000000-0005-0000-0000-000085050000}"/>
    <cellStyle name="Normal" xfId="0" builtinId="0"/>
    <cellStyle name="Normal - Style1" xfId="1411" xr:uid="{00000000-0005-0000-0000-000087050000}"/>
    <cellStyle name="Normal - Style1 2" xfId="1412" xr:uid="{00000000-0005-0000-0000-000088050000}"/>
    <cellStyle name="Normal - Style1 2 2" xfId="1413" xr:uid="{00000000-0005-0000-0000-000089050000}"/>
    <cellStyle name="Normal - Style1 3" xfId="1414" xr:uid="{00000000-0005-0000-0000-00008A050000}"/>
    <cellStyle name="Normal - Style1 4" xfId="1415" xr:uid="{00000000-0005-0000-0000-00008B050000}"/>
    <cellStyle name="Normal - Style1_YC1" xfId="1416" xr:uid="{00000000-0005-0000-0000-00008C050000}"/>
    <cellStyle name="Normal - 유형1" xfId="1417" xr:uid="{00000000-0005-0000-0000-00008D050000}"/>
    <cellStyle name="Normal 10" xfId="1418" xr:uid="{00000000-0005-0000-0000-00008E050000}"/>
    <cellStyle name="Normal 10 2" xfId="1419" xr:uid="{00000000-0005-0000-0000-00008F050000}"/>
    <cellStyle name="Normal 10 3" xfId="1420" xr:uid="{00000000-0005-0000-0000-000090050000}"/>
    <cellStyle name="Normal 10_mau bieu von kh 2014 KfW7" xfId="1421" xr:uid="{00000000-0005-0000-0000-000091050000}"/>
    <cellStyle name="Normal 100" xfId="1422" xr:uid="{00000000-0005-0000-0000-000092050000}"/>
    <cellStyle name="Normal 101" xfId="1423" xr:uid="{00000000-0005-0000-0000-000093050000}"/>
    <cellStyle name="Normal 102" xfId="1424" xr:uid="{00000000-0005-0000-0000-000094050000}"/>
    <cellStyle name="Normal 103" xfId="1425" xr:uid="{00000000-0005-0000-0000-000095050000}"/>
    <cellStyle name="Normal 104" xfId="1426" xr:uid="{00000000-0005-0000-0000-000096050000}"/>
    <cellStyle name="Normal 105" xfId="1427" xr:uid="{00000000-0005-0000-0000-000097050000}"/>
    <cellStyle name="Normal 106" xfId="2127" xr:uid="{00000000-0005-0000-0000-000098050000}"/>
    <cellStyle name="Normal 107" xfId="1428" xr:uid="{00000000-0005-0000-0000-000099050000}"/>
    <cellStyle name="Normal 108" xfId="1429" xr:uid="{00000000-0005-0000-0000-00009A050000}"/>
    <cellStyle name="Normal 109" xfId="1430" xr:uid="{00000000-0005-0000-0000-00009B050000}"/>
    <cellStyle name="Normal 11" xfId="6" xr:uid="{00000000-0005-0000-0000-00009C050000}"/>
    <cellStyle name="Normal 11 2" xfId="1431" xr:uid="{00000000-0005-0000-0000-00009D050000}"/>
    <cellStyle name="Normal 11 3" xfId="1432" xr:uid="{00000000-0005-0000-0000-00009E050000}"/>
    <cellStyle name="Normal 110" xfId="2136" xr:uid="{00000000-0005-0000-0000-00009F050000}"/>
    <cellStyle name="Normal 111" xfId="2137" xr:uid="{00000000-0005-0000-0000-0000A0050000}"/>
    <cellStyle name="Normal 112" xfId="2138" xr:uid="{00000000-0005-0000-0000-0000A1050000}"/>
    <cellStyle name="Normal 12" xfId="1433" xr:uid="{00000000-0005-0000-0000-0000A2050000}"/>
    <cellStyle name="Normal 12 2" xfId="1434" xr:uid="{00000000-0005-0000-0000-0000A3050000}"/>
    <cellStyle name="Normal 12 3" xfId="1435" xr:uid="{00000000-0005-0000-0000-0000A4050000}"/>
    <cellStyle name="Normal 12 4" xfId="1436" xr:uid="{00000000-0005-0000-0000-0000A5050000}"/>
    <cellStyle name="Normal 12 5" xfId="1437" xr:uid="{00000000-0005-0000-0000-0000A6050000}"/>
    <cellStyle name="Normal 12 6" xfId="1438" xr:uid="{00000000-0005-0000-0000-0000A7050000}"/>
    <cellStyle name="Normal 13" xfId="1439" xr:uid="{00000000-0005-0000-0000-0000A8050000}"/>
    <cellStyle name="Normal 13 2" xfId="1440" xr:uid="{00000000-0005-0000-0000-0000A9050000}"/>
    <cellStyle name="Normal 13 3" xfId="1441" xr:uid="{00000000-0005-0000-0000-0000AA050000}"/>
    <cellStyle name="Normal 136" xfId="7" xr:uid="{00000000-0005-0000-0000-0000AB050000}"/>
    <cellStyle name="Normal 14" xfId="1442" xr:uid="{00000000-0005-0000-0000-0000AC050000}"/>
    <cellStyle name="Normal 14 2" xfId="1443" xr:uid="{00000000-0005-0000-0000-0000AD050000}"/>
    <cellStyle name="Normal 14 3" xfId="1444" xr:uid="{00000000-0005-0000-0000-0000AE050000}"/>
    <cellStyle name="Normal 14 4" xfId="1445" xr:uid="{00000000-0005-0000-0000-0000AF050000}"/>
    <cellStyle name="Normal 15" xfId="1446" xr:uid="{00000000-0005-0000-0000-0000B0050000}"/>
    <cellStyle name="Normal 15 2" xfId="1447" xr:uid="{00000000-0005-0000-0000-0000B1050000}"/>
    <cellStyle name="Normal 15 3" xfId="1448" xr:uid="{00000000-0005-0000-0000-0000B2050000}"/>
    <cellStyle name="Normal 16" xfId="1449" xr:uid="{00000000-0005-0000-0000-0000B3050000}"/>
    <cellStyle name="Normal 16 2" xfId="1450" xr:uid="{00000000-0005-0000-0000-0000B4050000}"/>
    <cellStyle name="Normal 16 3" xfId="1451" xr:uid="{00000000-0005-0000-0000-0000B5050000}"/>
    <cellStyle name="Normal 16 4" xfId="1452" xr:uid="{00000000-0005-0000-0000-0000B6050000}"/>
    <cellStyle name="Normal 17" xfId="1453" xr:uid="{00000000-0005-0000-0000-0000B7050000}"/>
    <cellStyle name="Normal 17 2" xfId="1454" xr:uid="{00000000-0005-0000-0000-0000B8050000}"/>
    <cellStyle name="Normal 17 3" xfId="1455" xr:uid="{00000000-0005-0000-0000-0000B9050000}"/>
    <cellStyle name="Normal 18" xfId="1456" xr:uid="{00000000-0005-0000-0000-0000BA050000}"/>
    <cellStyle name="Normal 18 2" xfId="1457" xr:uid="{00000000-0005-0000-0000-0000BB050000}"/>
    <cellStyle name="Normal 19" xfId="1458" xr:uid="{00000000-0005-0000-0000-0000BC050000}"/>
    <cellStyle name="Normal 19 2" xfId="1459" xr:uid="{00000000-0005-0000-0000-0000BD050000}"/>
    <cellStyle name="Normal 2" xfId="1460" xr:uid="{00000000-0005-0000-0000-0000BE050000}"/>
    <cellStyle name="Normal 2 10" xfId="1461" xr:uid="{00000000-0005-0000-0000-0000BF050000}"/>
    <cellStyle name="Normal 2 11" xfId="1462" xr:uid="{00000000-0005-0000-0000-0000C0050000}"/>
    <cellStyle name="Normal 2 12" xfId="1463" xr:uid="{00000000-0005-0000-0000-0000C1050000}"/>
    <cellStyle name="Normal 2 13" xfId="1464" xr:uid="{00000000-0005-0000-0000-0000C2050000}"/>
    <cellStyle name="Normal 2 14" xfId="1465" xr:uid="{00000000-0005-0000-0000-0000C3050000}"/>
    <cellStyle name="Normal 2 15" xfId="1466" xr:uid="{00000000-0005-0000-0000-0000C4050000}"/>
    <cellStyle name="Normal 2 16" xfId="1467" xr:uid="{00000000-0005-0000-0000-0000C5050000}"/>
    <cellStyle name="Normal 2 17" xfId="1468" xr:uid="{00000000-0005-0000-0000-0000C6050000}"/>
    <cellStyle name="Normal 2 18" xfId="1469" xr:uid="{00000000-0005-0000-0000-0000C7050000}"/>
    <cellStyle name="Normal 2 19" xfId="1470" xr:uid="{00000000-0005-0000-0000-0000C8050000}"/>
    <cellStyle name="Normal 2 2" xfId="1471" xr:uid="{00000000-0005-0000-0000-0000C9050000}"/>
    <cellStyle name="Normal 2 2 10" xfId="1472" xr:uid="{00000000-0005-0000-0000-0000CA050000}"/>
    <cellStyle name="Normal 2 2 11" xfId="1473" xr:uid="{00000000-0005-0000-0000-0000CB050000}"/>
    <cellStyle name="Normal 2 2 12" xfId="1474" xr:uid="{00000000-0005-0000-0000-0000CC050000}"/>
    <cellStyle name="Normal 2 2 13" xfId="1475" xr:uid="{00000000-0005-0000-0000-0000CD050000}"/>
    <cellStyle name="Normal 2 2 14" xfId="1476" xr:uid="{00000000-0005-0000-0000-0000CE050000}"/>
    <cellStyle name="Normal 2 2 15" xfId="1477" xr:uid="{00000000-0005-0000-0000-0000CF050000}"/>
    <cellStyle name="Normal 2 2 16" xfId="1478" xr:uid="{00000000-0005-0000-0000-0000D0050000}"/>
    <cellStyle name="Normal 2 2 17" xfId="1479" xr:uid="{00000000-0005-0000-0000-0000D1050000}"/>
    <cellStyle name="Normal 2 2 2" xfId="1480" xr:uid="{00000000-0005-0000-0000-0000D2050000}"/>
    <cellStyle name="Normal 2 2 2 10" xfId="1481" xr:uid="{00000000-0005-0000-0000-0000D3050000}"/>
    <cellStyle name="Normal 2 2 2 11" xfId="1482" xr:uid="{00000000-0005-0000-0000-0000D4050000}"/>
    <cellStyle name="Normal 2 2 2 12" xfId="1483" xr:uid="{00000000-0005-0000-0000-0000D5050000}"/>
    <cellStyle name="Normal 2 2 2 13" xfId="1484" xr:uid="{00000000-0005-0000-0000-0000D6050000}"/>
    <cellStyle name="Normal 2 2 2 14" xfId="1485" xr:uid="{00000000-0005-0000-0000-0000D7050000}"/>
    <cellStyle name="Normal 2 2 2 15" xfId="1486" xr:uid="{00000000-0005-0000-0000-0000D8050000}"/>
    <cellStyle name="Normal 2 2 2 2" xfId="1487" xr:uid="{00000000-0005-0000-0000-0000D9050000}"/>
    <cellStyle name="Normal 2 2 2 2 10" xfId="1488" xr:uid="{00000000-0005-0000-0000-0000DA050000}"/>
    <cellStyle name="Normal 2 2 2 2 11" xfId="1489" xr:uid="{00000000-0005-0000-0000-0000DB050000}"/>
    <cellStyle name="Normal 2 2 2 2 12" xfId="1490" xr:uid="{00000000-0005-0000-0000-0000DC050000}"/>
    <cellStyle name="Normal 2 2 2 2 13" xfId="1491" xr:uid="{00000000-0005-0000-0000-0000DD050000}"/>
    <cellStyle name="Normal 2 2 2 2 14" xfId="1492" xr:uid="{00000000-0005-0000-0000-0000DE050000}"/>
    <cellStyle name="Normal 2 2 2 2 2" xfId="1493" xr:uid="{00000000-0005-0000-0000-0000DF050000}"/>
    <cellStyle name="Normal 2 2 2 2 3" xfId="1494" xr:uid="{00000000-0005-0000-0000-0000E0050000}"/>
    <cellStyle name="Normal 2 2 2 2 4" xfId="1495" xr:uid="{00000000-0005-0000-0000-0000E1050000}"/>
    <cellStyle name="Normal 2 2 2 2 5" xfId="1496" xr:uid="{00000000-0005-0000-0000-0000E2050000}"/>
    <cellStyle name="Normal 2 2 2 2 6" xfId="1497" xr:uid="{00000000-0005-0000-0000-0000E3050000}"/>
    <cellStyle name="Normal 2 2 2 2 7" xfId="1498" xr:uid="{00000000-0005-0000-0000-0000E4050000}"/>
    <cellStyle name="Normal 2 2 2 2 8" xfId="1499" xr:uid="{00000000-0005-0000-0000-0000E5050000}"/>
    <cellStyle name="Normal 2 2 2 2 9" xfId="1500" xr:uid="{00000000-0005-0000-0000-0000E6050000}"/>
    <cellStyle name="Normal 2 2 2 3" xfId="1501" xr:uid="{00000000-0005-0000-0000-0000E7050000}"/>
    <cellStyle name="Normal 2 2 2 4" xfId="1502" xr:uid="{00000000-0005-0000-0000-0000E8050000}"/>
    <cellStyle name="Normal 2 2 2 5" xfId="1503" xr:uid="{00000000-0005-0000-0000-0000E9050000}"/>
    <cellStyle name="Normal 2 2 2 6" xfId="1504" xr:uid="{00000000-0005-0000-0000-0000EA050000}"/>
    <cellStyle name="Normal 2 2 2 7" xfId="1505" xr:uid="{00000000-0005-0000-0000-0000EB050000}"/>
    <cellStyle name="Normal 2 2 2 8" xfId="1506" xr:uid="{00000000-0005-0000-0000-0000EC050000}"/>
    <cellStyle name="Normal 2 2 2 9" xfId="1507" xr:uid="{00000000-0005-0000-0000-0000ED050000}"/>
    <cellStyle name="Normal 2 2 3" xfId="1508" xr:uid="{00000000-0005-0000-0000-0000EE050000}"/>
    <cellStyle name="Normal 2 2 33 4" xfId="1509" xr:uid="{00000000-0005-0000-0000-0000EF050000}"/>
    <cellStyle name="Normal 2 2 4" xfId="1510" xr:uid="{00000000-0005-0000-0000-0000F0050000}"/>
    <cellStyle name="Normal 2 2 5" xfId="1511" xr:uid="{00000000-0005-0000-0000-0000F1050000}"/>
    <cellStyle name="Normal 2 2 6" xfId="1512" xr:uid="{00000000-0005-0000-0000-0000F2050000}"/>
    <cellStyle name="Normal 2 2 7" xfId="1513" xr:uid="{00000000-0005-0000-0000-0000F3050000}"/>
    <cellStyle name="Normal 2 2 8" xfId="1514" xr:uid="{00000000-0005-0000-0000-0000F4050000}"/>
    <cellStyle name="Normal 2 2 9" xfId="1515" xr:uid="{00000000-0005-0000-0000-0000F5050000}"/>
    <cellStyle name="Normal 2 20" xfId="1516" xr:uid="{00000000-0005-0000-0000-0000F6050000}"/>
    <cellStyle name="Normal 2 21" xfId="1517" xr:uid="{00000000-0005-0000-0000-0000F7050000}"/>
    <cellStyle name="Normal 2 22" xfId="1518" xr:uid="{00000000-0005-0000-0000-0000F8050000}"/>
    <cellStyle name="Normal 2 3" xfId="1519" xr:uid="{00000000-0005-0000-0000-0000F9050000}"/>
    <cellStyle name="Normal 2 32" xfId="1520" xr:uid="{00000000-0005-0000-0000-0000FA050000}"/>
    <cellStyle name="Normal 2 33" xfId="1521" xr:uid="{00000000-0005-0000-0000-0000FB050000}"/>
    <cellStyle name="Normal 2 4" xfId="1522" xr:uid="{00000000-0005-0000-0000-0000FC050000}"/>
    <cellStyle name="Normal 2 5" xfId="1523" xr:uid="{00000000-0005-0000-0000-0000FD050000}"/>
    <cellStyle name="Normal 2 5 2" xfId="1524" xr:uid="{00000000-0005-0000-0000-0000FE050000}"/>
    <cellStyle name="Normal 2 6" xfId="1525" xr:uid="{00000000-0005-0000-0000-0000FF050000}"/>
    <cellStyle name="Normal 2 7" xfId="1526" xr:uid="{00000000-0005-0000-0000-000000060000}"/>
    <cellStyle name="Normal 2 8" xfId="1527" xr:uid="{00000000-0005-0000-0000-000001060000}"/>
    <cellStyle name="Normal 2 9" xfId="1528" xr:uid="{00000000-0005-0000-0000-000002060000}"/>
    <cellStyle name="Normal 2_Bang tong hop Von dau tu 2011 bao cao QH (15-11)" xfId="1529" xr:uid="{00000000-0005-0000-0000-000003060000}"/>
    <cellStyle name="Normal 20" xfId="1530" xr:uid="{00000000-0005-0000-0000-000004060000}"/>
    <cellStyle name="Normal 20 2" xfId="1531" xr:uid="{00000000-0005-0000-0000-000005060000}"/>
    <cellStyle name="Normal 21" xfId="1532" xr:uid="{00000000-0005-0000-0000-000006060000}"/>
    <cellStyle name="Normal 21 2" xfId="1533" xr:uid="{00000000-0005-0000-0000-000007060000}"/>
    <cellStyle name="Normal 22" xfId="1534" xr:uid="{00000000-0005-0000-0000-000008060000}"/>
    <cellStyle name="Normal 22 2" xfId="1535" xr:uid="{00000000-0005-0000-0000-000009060000}"/>
    <cellStyle name="Normal 22 3" xfId="1536" xr:uid="{00000000-0005-0000-0000-00000A060000}"/>
    <cellStyle name="Normal 23" xfId="1537" xr:uid="{00000000-0005-0000-0000-00000B060000}"/>
    <cellStyle name="Normal 23 2" xfId="1538" xr:uid="{00000000-0005-0000-0000-00000C060000}"/>
    <cellStyle name="Normal 24" xfId="1539" xr:uid="{00000000-0005-0000-0000-00000D060000}"/>
    <cellStyle name="Normal 24 2" xfId="1540" xr:uid="{00000000-0005-0000-0000-00000E060000}"/>
    <cellStyle name="Normal 25" xfId="1541" xr:uid="{00000000-0005-0000-0000-00000F060000}"/>
    <cellStyle name="Normal 25 2" xfId="1542" xr:uid="{00000000-0005-0000-0000-000010060000}"/>
    <cellStyle name="Normal 26" xfId="1543" xr:uid="{00000000-0005-0000-0000-000011060000}"/>
    <cellStyle name="Normal 26 2" xfId="1544" xr:uid="{00000000-0005-0000-0000-000012060000}"/>
    <cellStyle name="Normal 26 3" xfId="1545" xr:uid="{00000000-0005-0000-0000-000013060000}"/>
    <cellStyle name="Normal 26 4" xfId="1546" xr:uid="{00000000-0005-0000-0000-000014060000}"/>
    <cellStyle name="Normal 27" xfId="1547" xr:uid="{00000000-0005-0000-0000-000015060000}"/>
    <cellStyle name="Normal 27 2" xfId="1548" xr:uid="{00000000-0005-0000-0000-000016060000}"/>
    <cellStyle name="Normal 28" xfId="1549" xr:uid="{00000000-0005-0000-0000-000017060000}"/>
    <cellStyle name="Normal 28 2" xfId="1550" xr:uid="{00000000-0005-0000-0000-000018060000}"/>
    <cellStyle name="Normal 29" xfId="1551" xr:uid="{00000000-0005-0000-0000-000019060000}"/>
    <cellStyle name="Normal 29 2" xfId="1552" xr:uid="{00000000-0005-0000-0000-00001A060000}"/>
    <cellStyle name="Normal 3" xfId="1553" xr:uid="{00000000-0005-0000-0000-00001B060000}"/>
    <cellStyle name="Normal 3 2" xfId="1554" xr:uid="{00000000-0005-0000-0000-00001C060000}"/>
    <cellStyle name="Normal 3 2 2" xfId="1555" xr:uid="{00000000-0005-0000-0000-00001D060000}"/>
    <cellStyle name="Normal 3 3" xfId="1556" xr:uid="{00000000-0005-0000-0000-00001E060000}"/>
    <cellStyle name="Normal 3 4" xfId="1557" xr:uid="{00000000-0005-0000-0000-00001F060000}"/>
    <cellStyle name="Normal 3 4 2" xfId="1558" xr:uid="{00000000-0005-0000-0000-000020060000}"/>
    <cellStyle name="Normal 3 5" xfId="1559" xr:uid="{00000000-0005-0000-0000-000021060000}"/>
    <cellStyle name="Normal 3 5 2" xfId="1560" xr:uid="{00000000-0005-0000-0000-000022060000}"/>
    <cellStyle name="Normal 3_001 Biểu KH vốn ngân sách 2014" xfId="1561" xr:uid="{00000000-0005-0000-0000-000023060000}"/>
    <cellStyle name="Normal 30" xfId="1562" xr:uid="{00000000-0005-0000-0000-000024060000}"/>
    <cellStyle name="Normal 30 2" xfId="1563" xr:uid="{00000000-0005-0000-0000-000025060000}"/>
    <cellStyle name="Normal 31" xfId="1564" xr:uid="{00000000-0005-0000-0000-000026060000}"/>
    <cellStyle name="Normal 31 2" xfId="1565" xr:uid="{00000000-0005-0000-0000-000027060000}"/>
    <cellStyle name="Normal 32" xfId="1566" xr:uid="{00000000-0005-0000-0000-000028060000}"/>
    <cellStyle name="Normal 32 2" xfId="1567" xr:uid="{00000000-0005-0000-0000-000029060000}"/>
    <cellStyle name="Normal 33" xfId="5" xr:uid="{00000000-0005-0000-0000-00002A060000}"/>
    <cellStyle name="Normal 33 2" xfId="1568" xr:uid="{00000000-0005-0000-0000-00002B060000}"/>
    <cellStyle name="Normal 34" xfId="1569" xr:uid="{00000000-0005-0000-0000-00002C060000}"/>
    <cellStyle name="Normal 34 2" xfId="1570" xr:uid="{00000000-0005-0000-0000-00002D060000}"/>
    <cellStyle name="Normal 35" xfId="1571" xr:uid="{00000000-0005-0000-0000-00002E060000}"/>
    <cellStyle name="Normal 36" xfId="1572" xr:uid="{00000000-0005-0000-0000-00002F060000}"/>
    <cellStyle name="Normal 36 2" xfId="1573" xr:uid="{00000000-0005-0000-0000-000030060000}"/>
    <cellStyle name="Normal 37" xfId="1574" xr:uid="{00000000-0005-0000-0000-000031060000}"/>
    <cellStyle name="Normal 37 2" xfId="1575" xr:uid="{00000000-0005-0000-0000-000032060000}"/>
    <cellStyle name="Normal 37 3" xfId="1576" xr:uid="{00000000-0005-0000-0000-000033060000}"/>
    <cellStyle name="Normal 37_007 BC giải ngân Quí I năm 2014" xfId="1577" xr:uid="{00000000-0005-0000-0000-000034060000}"/>
    <cellStyle name="Normal 38" xfId="1578" xr:uid="{00000000-0005-0000-0000-000035060000}"/>
    <cellStyle name="Normal 38 2" xfId="1579" xr:uid="{00000000-0005-0000-0000-000036060000}"/>
    <cellStyle name="Normal 39" xfId="1580" xr:uid="{00000000-0005-0000-0000-000037060000}"/>
    <cellStyle name="Normal 4" xfId="1581" xr:uid="{00000000-0005-0000-0000-000038060000}"/>
    <cellStyle name="Normal 4 2" xfId="1582" xr:uid="{00000000-0005-0000-0000-000039060000}"/>
    <cellStyle name="Normal 4 2 2" xfId="1583" xr:uid="{00000000-0005-0000-0000-00003A060000}"/>
    <cellStyle name="Normal 4 3" xfId="1584" xr:uid="{00000000-0005-0000-0000-00003B060000}"/>
    <cellStyle name="Normal 4 4" xfId="1585" xr:uid="{00000000-0005-0000-0000-00003C060000}"/>
    <cellStyle name="Normal 4 5" xfId="1586" xr:uid="{00000000-0005-0000-0000-00003D060000}"/>
    <cellStyle name="Normal 4 6" xfId="1587" xr:uid="{00000000-0005-0000-0000-00003E060000}"/>
    <cellStyle name="Normal 4 7" xfId="1588" xr:uid="{00000000-0005-0000-0000-00003F060000}"/>
    <cellStyle name="Normal 40" xfId="1589" xr:uid="{00000000-0005-0000-0000-000040060000}"/>
    <cellStyle name="Normal 40 2" xfId="1590" xr:uid="{00000000-0005-0000-0000-000041060000}"/>
    <cellStyle name="Normal 41" xfId="1591" xr:uid="{00000000-0005-0000-0000-000042060000}"/>
    <cellStyle name="Normal 41 2" xfId="1592" xr:uid="{00000000-0005-0000-0000-000043060000}"/>
    <cellStyle name="Normal 41 3" xfId="1593" xr:uid="{00000000-0005-0000-0000-000044060000}"/>
    <cellStyle name="Normal 42" xfId="1594" xr:uid="{00000000-0005-0000-0000-000045060000}"/>
    <cellStyle name="Normal 42 2" xfId="1595" xr:uid="{00000000-0005-0000-0000-000046060000}"/>
    <cellStyle name="Normal 42 3" xfId="1596" xr:uid="{00000000-0005-0000-0000-000047060000}"/>
    <cellStyle name="Normal 43" xfId="1597" xr:uid="{00000000-0005-0000-0000-000048060000}"/>
    <cellStyle name="Normal 43 2" xfId="1598" xr:uid="{00000000-0005-0000-0000-000049060000}"/>
    <cellStyle name="Normal 43 3" xfId="1599" xr:uid="{00000000-0005-0000-0000-00004A060000}"/>
    <cellStyle name="Normal 44" xfId="1600" xr:uid="{00000000-0005-0000-0000-00004B060000}"/>
    <cellStyle name="Normal 44 2" xfId="1601" xr:uid="{00000000-0005-0000-0000-00004C060000}"/>
    <cellStyle name="Normal 45" xfId="1602" xr:uid="{00000000-0005-0000-0000-00004D060000}"/>
    <cellStyle name="Normal 45 2" xfId="1603" xr:uid="{00000000-0005-0000-0000-00004E060000}"/>
    <cellStyle name="Normal 46" xfId="1604" xr:uid="{00000000-0005-0000-0000-00004F060000}"/>
    <cellStyle name="Normal 47" xfId="1605" xr:uid="{00000000-0005-0000-0000-000050060000}"/>
    <cellStyle name="Normal 48" xfId="1606" xr:uid="{00000000-0005-0000-0000-000051060000}"/>
    <cellStyle name="Normal 49" xfId="1607" xr:uid="{00000000-0005-0000-0000-000052060000}"/>
    <cellStyle name="Normal 5" xfId="1608" xr:uid="{00000000-0005-0000-0000-000053060000}"/>
    <cellStyle name="Normal 5 2" xfId="1609" xr:uid="{00000000-0005-0000-0000-000054060000}"/>
    <cellStyle name="Normal 5 2 2" xfId="1610" xr:uid="{00000000-0005-0000-0000-000055060000}"/>
    <cellStyle name="Normal 5 3" xfId="1611" xr:uid="{00000000-0005-0000-0000-000056060000}"/>
    <cellStyle name="Normal 5 3 2" xfId="3" xr:uid="{00000000-0005-0000-0000-000057060000}"/>
    <cellStyle name="Normal 5 4" xfId="1612" xr:uid="{00000000-0005-0000-0000-000058060000}"/>
    <cellStyle name="Normal 5 4 2" xfId="1613" xr:uid="{00000000-0005-0000-0000-000059060000}"/>
    <cellStyle name="Normal 5 5" xfId="1614" xr:uid="{00000000-0005-0000-0000-00005A060000}"/>
    <cellStyle name="Normal 5 6" xfId="1615" xr:uid="{00000000-0005-0000-0000-00005B060000}"/>
    <cellStyle name="Normal 5_001 Biểu KH vốn ngân sách 2014" xfId="1616" xr:uid="{00000000-0005-0000-0000-00005C060000}"/>
    <cellStyle name="Normal 50" xfId="1617" xr:uid="{00000000-0005-0000-0000-00005D060000}"/>
    <cellStyle name="Normal 51" xfId="1618" xr:uid="{00000000-0005-0000-0000-00005E060000}"/>
    <cellStyle name="Normal 52" xfId="1619" xr:uid="{00000000-0005-0000-0000-00005F060000}"/>
    <cellStyle name="Normal 53" xfId="1620" xr:uid="{00000000-0005-0000-0000-000060060000}"/>
    <cellStyle name="Normal 54" xfId="1621" xr:uid="{00000000-0005-0000-0000-000061060000}"/>
    <cellStyle name="Normal 55" xfId="1622" xr:uid="{00000000-0005-0000-0000-000062060000}"/>
    <cellStyle name="Normal 56" xfId="1623" xr:uid="{00000000-0005-0000-0000-000063060000}"/>
    <cellStyle name="Normal 56 2" xfId="1624" xr:uid="{00000000-0005-0000-0000-000064060000}"/>
    <cellStyle name="Normal 57" xfId="1625" xr:uid="{00000000-0005-0000-0000-000065060000}"/>
    <cellStyle name="Normal 58" xfId="1626" xr:uid="{00000000-0005-0000-0000-000066060000}"/>
    <cellStyle name="Normal 58 2" xfId="1627" xr:uid="{00000000-0005-0000-0000-000067060000}"/>
    <cellStyle name="Normal 59" xfId="1628" xr:uid="{00000000-0005-0000-0000-000068060000}"/>
    <cellStyle name="Normal 59 2" xfId="1629" xr:uid="{00000000-0005-0000-0000-000069060000}"/>
    <cellStyle name="Normal 6" xfId="1630" xr:uid="{00000000-0005-0000-0000-00006A060000}"/>
    <cellStyle name="Normal 6 2" xfId="1631" xr:uid="{00000000-0005-0000-0000-00006B060000}"/>
    <cellStyle name="Normal 6 3" xfId="1632" xr:uid="{00000000-0005-0000-0000-00006C060000}"/>
    <cellStyle name="Normal 6 3 2" xfId="1633" xr:uid="{00000000-0005-0000-0000-00006D060000}"/>
    <cellStyle name="Normal 6 4" xfId="1634" xr:uid="{00000000-0005-0000-0000-00006E060000}"/>
    <cellStyle name="Normal 60" xfId="1635" xr:uid="{00000000-0005-0000-0000-00006F060000}"/>
    <cellStyle name="Normal 61" xfId="1636" xr:uid="{00000000-0005-0000-0000-000070060000}"/>
    <cellStyle name="Normal 62" xfId="1637" xr:uid="{00000000-0005-0000-0000-000071060000}"/>
    <cellStyle name="Normal 63" xfId="1638" xr:uid="{00000000-0005-0000-0000-000072060000}"/>
    <cellStyle name="Normal 64" xfId="1639" xr:uid="{00000000-0005-0000-0000-000073060000}"/>
    <cellStyle name="Normal 65" xfId="1640" xr:uid="{00000000-0005-0000-0000-000074060000}"/>
    <cellStyle name="Normal 66" xfId="1641" xr:uid="{00000000-0005-0000-0000-000075060000}"/>
    <cellStyle name="Normal 67" xfId="1642" xr:uid="{00000000-0005-0000-0000-000076060000}"/>
    <cellStyle name="Normal 68" xfId="1643" xr:uid="{00000000-0005-0000-0000-000077060000}"/>
    <cellStyle name="Normal 69" xfId="1644" xr:uid="{00000000-0005-0000-0000-000078060000}"/>
    <cellStyle name="Normal 7" xfId="1645" xr:uid="{00000000-0005-0000-0000-000079060000}"/>
    <cellStyle name="Normal 7 2" xfId="1646" xr:uid="{00000000-0005-0000-0000-00007A060000}"/>
    <cellStyle name="Normal 7 2 2" xfId="1647" xr:uid="{00000000-0005-0000-0000-00007B060000}"/>
    <cellStyle name="Normal 7 3" xfId="1648" xr:uid="{00000000-0005-0000-0000-00007C060000}"/>
    <cellStyle name="Normal 7 3 2" xfId="1649" xr:uid="{00000000-0005-0000-0000-00007D060000}"/>
    <cellStyle name="Normal 7 4" xfId="1650" xr:uid="{00000000-0005-0000-0000-00007E060000}"/>
    <cellStyle name="Normal 70" xfId="1651" xr:uid="{00000000-0005-0000-0000-00007F060000}"/>
    <cellStyle name="Normal 71" xfId="1652" xr:uid="{00000000-0005-0000-0000-000080060000}"/>
    <cellStyle name="Normal 72" xfId="1653" xr:uid="{00000000-0005-0000-0000-000081060000}"/>
    <cellStyle name="Normal 73" xfId="1654" xr:uid="{00000000-0005-0000-0000-000082060000}"/>
    <cellStyle name="Normal 74" xfId="1655" xr:uid="{00000000-0005-0000-0000-000083060000}"/>
    <cellStyle name="Normal 75" xfId="1656" xr:uid="{00000000-0005-0000-0000-000084060000}"/>
    <cellStyle name="Normal 76" xfId="1657" xr:uid="{00000000-0005-0000-0000-000085060000}"/>
    <cellStyle name="Normal 77" xfId="1658" xr:uid="{00000000-0005-0000-0000-000086060000}"/>
    <cellStyle name="Normal 78" xfId="1659" xr:uid="{00000000-0005-0000-0000-000087060000}"/>
    <cellStyle name="Normal 79" xfId="1660" xr:uid="{00000000-0005-0000-0000-000088060000}"/>
    <cellStyle name="Normal 8" xfId="1661" xr:uid="{00000000-0005-0000-0000-000089060000}"/>
    <cellStyle name="Normal 8 2" xfId="1662" xr:uid="{00000000-0005-0000-0000-00008A060000}"/>
    <cellStyle name="Normal 8 2 2" xfId="1663" xr:uid="{00000000-0005-0000-0000-00008B060000}"/>
    <cellStyle name="Normal 8 3" xfId="1664" xr:uid="{00000000-0005-0000-0000-00008C060000}"/>
    <cellStyle name="Normal 8 4" xfId="1665" xr:uid="{00000000-0005-0000-0000-00008D060000}"/>
    <cellStyle name="Normal 80" xfId="1666" xr:uid="{00000000-0005-0000-0000-00008E060000}"/>
    <cellStyle name="Normal 81" xfId="1667" xr:uid="{00000000-0005-0000-0000-00008F060000}"/>
    <cellStyle name="Normal 82" xfId="1668" xr:uid="{00000000-0005-0000-0000-000090060000}"/>
    <cellStyle name="Normal 83" xfId="1669" xr:uid="{00000000-0005-0000-0000-000091060000}"/>
    <cellStyle name="Normal 84" xfId="1670" xr:uid="{00000000-0005-0000-0000-000092060000}"/>
    <cellStyle name="Normal 85" xfId="1671" xr:uid="{00000000-0005-0000-0000-000093060000}"/>
    <cellStyle name="Normal 86" xfId="1672" xr:uid="{00000000-0005-0000-0000-000094060000}"/>
    <cellStyle name="Normal 87" xfId="1673" xr:uid="{00000000-0005-0000-0000-000095060000}"/>
    <cellStyle name="Normal 88" xfId="1674" xr:uid="{00000000-0005-0000-0000-000096060000}"/>
    <cellStyle name="Normal 89" xfId="1675" xr:uid="{00000000-0005-0000-0000-000097060000}"/>
    <cellStyle name="Normal 9" xfId="1676" xr:uid="{00000000-0005-0000-0000-000098060000}"/>
    <cellStyle name="Normal 9 2" xfId="1677" xr:uid="{00000000-0005-0000-0000-000099060000}"/>
    <cellStyle name="Normal 9 2 2" xfId="1678" xr:uid="{00000000-0005-0000-0000-00009A060000}"/>
    <cellStyle name="Normal 9 3" xfId="1679" xr:uid="{00000000-0005-0000-0000-00009B060000}"/>
    <cellStyle name="Normal 9 4" xfId="1680" xr:uid="{00000000-0005-0000-0000-00009C060000}"/>
    <cellStyle name="Normal 90" xfId="1681" xr:uid="{00000000-0005-0000-0000-00009D060000}"/>
    <cellStyle name="Normal 91" xfId="1682" xr:uid="{00000000-0005-0000-0000-00009E060000}"/>
    <cellStyle name="Normal 92" xfId="1683" xr:uid="{00000000-0005-0000-0000-00009F060000}"/>
    <cellStyle name="Normal 93" xfId="1684" xr:uid="{00000000-0005-0000-0000-0000A0060000}"/>
    <cellStyle name="Normal 94" xfId="1685" xr:uid="{00000000-0005-0000-0000-0000A1060000}"/>
    <cellStyle name="Normal 95" xfId="1686" xr:uid="{00000000-0005-0000-0000-0000A2060000}"/>
    <cellStyle name="Normal 96" xfId="1687" xr:uid="{00000000-0005-0000-0000-0000A3060000}"/>
    <cellStyle name="Normal 97" xfId="1688" xr:uid="{00000000-0005-0000-0000-0000A4060000}"/>
    <cellStyle name="Normal 98" xfId="1689" xr:uid="{00000000-0005-0000-0000-0000A5060000}"/>
    <cellStyle name="Normal 99" xfId="1690" xr:uid="{00000000-0005-0000-0000-0000A6060000}"/>
    <cellStyle name="Normal VN" xfId="1691" xr:uid="{00000000-0005-0000-0000-0000A7060000}"/>
    <cellStyle name="Normal1" xfId="1692" xr:uid="{00000000-0005-0000-0000-0000A8060000}"/>
    <cellStyle name="Normal8" xfId="1693" xr:uid="{00000000-0005-0000-0000-0000A9060000}"/>
    <cellStyle name="Normale_ PESO ELETTR." xfId="1694" xr:uid="{00000000-0005-0000-0000-0000AA060000}"/>
    <cellStyle name="Normalny_Cennik obowiazuje od 06-08-2001 r (1)" xfId="1695" xr:uid="{00000000-0005-0000-0000-0000AB060000}"/>
    <cellStyle name="Note 2" xfId="1696" xr:uid="{00000000-0005-0000-0000-0000AC060000}"/>
    <cellStyle name="NWM" xfId="1697" xr:uid="{00000000-0005-0000-0000-0000AD060000}"/>
    <cellStyle name="Ô Được nối kết" xfId="1698" xr:uid="{00000000-0005-0000-0000-0000AE060000}"/>
    <cellStyle name="Ò_x000d_Normal_123569" xfId="1699" xr:uid="{00000000-0005-0000-0000-0000AF060000}"/>
    <cellStyle name="Œ…‹æØ‚è [0.00]_laroux" xfId="1700" xr:uid="{00000000-0005-0000-0000-0000B0060000}"/>
    <cellStyle name="Œ…‹æØ‚è_laroux" xfId="1701" xr:uid="{00000000-0005-0000-0000-0000B1060000}"/>
    <cellStyle name="oft Excel]_x000d__x000a_Comment=open=/f ‚ðw’è‚·‚é‚ÆAƒ†[ƒU[’è‹`ŠÖ”‚ðŠÖ”“\‚è•t‚¯‚Ìˆê——‚É“o˜^‚·‚é‚±‚Æ‚ª‚Å‚«‚Ü‚·B_x000d__x000a_Maximized" xfId="1702" xr:uid="{00000000-0005-0000-0000-0000B2060000}"/>
    <cellStyle name="oft Excel]_x000d__x000a_Comment=open=/f ‚ðŽw’è‚·‚é‚ÆAƒ†[ƒU[’è‹`ŠÖ”‚ðŠÖ”“\‚è•t‚¯‚Ìˆê——‚É“o˜^‚·‚é‚±‚Æ‚ª‚Å‚«‚Ü‚·B_x000d__x000a_Maximized" xfId="1703" xr:uid="{00000000-0005-0000-0000-0000B3060000}"/>
    <cellStyle name="oft Excel]_x000d__x000a_Comment=The open=/f lines load custom functions into the Paste Function list._x000d__x000a_Maximized=2_x000d__x000a_Basics=1_x000d__x000a_A" xfId="1704" xr:uid="{00000000-0005-0000-0000-0000B4060000}"/>
    <cellStyle name="oft Excel]_x000d__x000a_Comment=The open=/f lines load custom functions into the Paste Function list._x000d__x000a_Maximized=3_x000d__x000a_Basics=1_x000d__x000a_A" xfId="1705" xr:uid="{00000000-0005-0000-0000-0000B5060000}"/>
    <cellStyle name="omma [0]_Mktg Prog" xfId="1706" xr:uid="{00000000-0005-0000-0000-0000B6060000}"/>
    <cellStyle name="ormal_Sheet1_1" xfId="1707" xr:uid="{00000000-0005-0000-0000-0000B7060000}"/>
    <cellStyle name="Output 2" xfId="1708" xr:uid="{00000000-0005-0000-0000-0000B8060000}"/>
    <cellStyle name="p" xfId="1709" xr:uid="{00000000-0005-0000-0000-0000B9060000}"/>
    <cellStyle name="Pattern" xfId="1710" xr:uid="{00000000-0005-0000-0000-0000BA060000}"/>
    <cellStyle name="per.style" xfId="1711" xr:uid="{00000000-0005-0000-0000-0000BB060000}"/>
    <cellStyle name="Percent [0]" xfId="1712" xr:uid="{00000000-0005-0000-0000-0000BC060000}"/>
    <cellStyle name="Percent [00]" xfId="1713" xr:uid="{00000000-0005-0000-0000-0000BD060000}"/>
    <cellStyle name="Percent [2]" xfId="1714" xr:uid="{00000000-0005-0000-0000-0000BE060000}"/>
    <cellStyle name="Percent [2] 2" xfId="1715" xr:uid="{00000000-0005-0000-0000-0000BF060000}"/>
    <cellStyle name="Percent 2" xfId="1716" xr:uid="{00000000-0005-0000-0000-0000C0060000}"/>
    <cellStyle name="Percent 2 2" xfId="1717" xr:uid="{00000000-0005-0000-0000-0000C1060000}"/>
    <cellStyle name="Percent 2 3" xfId="1718" xr:uid="{00000000-0005-0000-0000-0000C2060000}"/>
    <cellStyle name="Percent 3" xfId="1719" xr:uid="{00000000-0005-0000-0000-0000C3060000}"/>
    <cellStyle name="Percent 3 2" xfId="1720" xr:uid="{00000000-0005-0000-0000-0000C4060000}"/>
    <cellStyle name="Percent 4" xfId="1721" xr:uid="{00000000-0005-0000-0000-0000C5060000}"/>
    <cellStyle name="Percent 4 2" xfId="1722" xr:uid="{00000000-0005-0000-0000-0000C6060000}"/>
    <cellStyle name="Percent 4 3" xfId="1723" xr:uid="{00000000-0005-0000-0000-0000C7060000}"/>
    <cellStyle name="Percent 5" xfId="1724" xr:uid="{00000000-0005-0000-0000-0000C8060000}"/>
    <cellStyle name="Percent 5 2" xfId="1725" xr:uid="{00000000-0005-0000-0000-0000C9060000}"/>
    <cellStyle name="Percent 5 3" xfId="1726" xr:uid="{00000000-0005-0000-0000-0000CA060000}"/>
    <cellStyle name="PERCENTAGE" xfId="1727" xr:uid="{00000000-0005-0000-0000-0000CB060000}"/>
    <cellStyle name="PeriodB" xfId="1728" xr:uid="{00000000-0005-0000-0000-0000CC060000}"/>
    <cellStyle name="PeriodE" xfId="1729" xr:uid="{00000000-0005-0000-0000-0000CD060000}"/>
    <cellStyle name="Phần Trăm 2" xfId="1730" xr:uid="{00000000-0005-0000-0000-0000CE060000}"/>
    <cellStyle name="P_x0015_Normal_Sheet1_Reserve" xfId="1731" xr:uid="{00000000-0005-0000-0000-0000CF060000}"/>
    <cellStyle name="PrePop Currency (0)" xfId="1732" xr:uid="{00000000-0005-0000-0000-0000D0060000}"/>
    <cellStyle name="PrePop Currency (2)" xfId="1733" xr:uid="{00000000-0005-0000-0000-0000D1060000}"/>
    <cellStyle name="PrePop Units (0)" xfId="1734" xr:uid="{00000000-0005-0000-0000-0000D2060000}"/>
    <cellStyle name="PrePop Units (1)" xfId="1735" xr:uid="{00000000-0005-0000-0000-0000D3060000}"/>
    <cellStyle name="PrePop Units (2)" xfId="1736" xr:uid="{00000000-0005-0000-0000-0000D4060000}"/>
    <cellStyle name="pricing" xfId="1737" xr:uid="{00000000-0005-0000-0000-0000D5060000}"/>
    <cellStyle name="PSChar" xfId="1738" xr:uid="{00000000-0005-0000-0000-0000D6060000}"/>
    <cellStyle name="PSHeading" xfId="1739" xr:uid="{00000000-0005-0000-0000-0000D7060000}"/>
    <cellStyle name="PTQ2ACT" xfId="1740" xr:uid="{00000000-0005-0000-0000-0000D8060000}"/>
    <cellStyle name="PTQ3W18orma蒨ðmaormaormaormaormaormaormaormaormaorma肨 maormaormaormaormaormaormaorma" xfId="1741" xr:uid="{00000000-0005-0000-0000-0000D9060000}"/>
    <cellStyle name="regstoresfromspecstores" xfId="1742" xr:uid="{00000000-0005-0000-0000-0000DA060000}"/>
    <cellStyle name="RevList" xfId="1743" xr:uid="{00000000-0005-0000-0000-0000DB060000}"/>
    <cellStyle name="rlink_tiªn l­în_x001b_Hyperlink_TONG HOP KINH PHI" xfId="1744" xr:uid="{00000000-0005-0000-0000-0000DC060000}"/>
    <cellStyle name="rmal_ADAdot" xfId="1745" xr:uid="{00000000-0005-0000-0000-0000DD060000}"/>
    <cellStyle name="rmaormaormaormaorma肨Pmal_TH" xfId="1746" xr:uid="{00000000-0005-0000-0000-0000DE060000}"/>
    <cellStyle name="rmaormaormaorma肨 maormaormaormaormaormaormaormaormaorma肨Pmal_TH" xfId="1747" xr:uid="{00000000-0005-0000-0000-0000DF060000}"/>
    <cellStyle name="S—_x0008_" xfId="1748" xr:uid="{00000000-0005-0000-0000-0000E0060000}"/>
    <cellStyle name="s]_x000d__x000a_spooler=yes_x000d__x000a_load=_x000d__x000a_Beep=yes_x000d__x000a_NullPort=None_x000d__x000a_BorderWidth=3_x000d__x000a_CursorBlinkRate=1200_x000d__x000a_DoubleClickSpeed=452_x000d__x000a_Programs=co" xfId="1749" xr:uid="{00000000-0005-0000-0000-0000E1060000}"/>
    <cellStyle name="SAPBEXaggData" xfId="1750" xr:uid="{00000000-0005-0000-0000-0000E2060000}"/>
    <cellStyle name="SAPBEXaggDataEmph" xfId="1751" xr:uid="{00000000-0005-0000-0000-0000E3060000}"/>
    <cellStyle name="SAPBEXaggItem" xfId="1752" xr:uid="{00000000-0005-0000-0000-0000E4060000}"/>
    <cellStyle name="SAPBEXchaText" xfId="1753" xr:uid="{00000000-0005-0000-0000-0000E5060000}"/>
    <cellStyle name="SAPBEXexcBad7" xfId="1754" xr:uid="{00000000-0005-0000-0000-0000E6060000}"/>
    <cellStyle name="SAPBEXexcBad8" xfId="1755" xr:uid="{00000000-0005-0000-0000-0000E7060000}"/>
    <cellStyle name="SAPBEXexcBad9" xfId="1756" xr:uid="{00000000-0005-0000-0000-0000E8060000}"/>
    <cellStyle name="SAPBEXexcCritical4" xfId="1757" xr:uid="{00000000-0005-0000-0000-0000E9060000}"/>
    <cellStyle name="SAPBEXexcCritical5" xfId="1758" xr:uid="{00000000-0005-0000-0000-0000EA060000}"/>
    <cellStyle name="SAPBEXexcCritical6" xfId="1759" xr:uid="{00000000-0005-0000-0000-0000EB060000}"/>
    <cellStyle name="SAPBEXexcGood1" xfId="1760" xr:uid="{00000000-0005-0000-0000-0000EC060000}"/>
    <cellStyle name="SAPBEXexcGood2" xfId="1761" xr:uid="{00000000-0005-0000-0000-0000ED060000}"/>
    <cellStyle name="SAPBEXexcGood3" xfId="1762" xr:uid="{00000000-0005-0000-0000-0000EE060000}"/>
    <cellStyle name="SAPBEXfilterDrill" xfId="1763" xr:uid="{00000000-0005-0000-0000-0000EF060000}"/>
    <cellStyle name="SAPBEXfilterItem" xfId="1764" xr:uid="{00000000-0005-0000-0000-0000F0060000}"/>
    <cellStyle name="SAPBEXfilterText" xfId="1765" xr:uid="{00000000-0005-0000-0000-0000F1060000}"/>
    <cellStyle name="SAPBEXformats" xfId="1766" xr:uid="{00000000-0005-0000-0000-0000F2060000}"/>
    <cellStyle name="SAPBEXheaderItem" xfId="1767" xr:uid="{00000000-0005-0000-0000-0000F3060000}"/>
    <cellStyle name="SAPBEXheaderText" xfId="1768" xr:uid="{00000000-0005-0000-0000-0000F4060000}"/>
    <cellStyle name="SAPBEXresData" xfId="1769" xr:uid="{00000000-0005-0000-0000-0000F5060000}"/>
    <cellStyle name="SAPBEXresDataEmph" xfId="1770" xr:uid="{00000000-0005-0000-0000-0000F6060000}"/>
    <cellStyle name="SAPBEXresItem" xfId="1771" xr:uid="{00000000-0005-0000-0000-0000F7060000}"/>
    <cellStyle name="SAPBEXstdData" xfId="1772" xr:uid="{00000000-0005-0000-0000-0000F8060000}"/>
    <cellStyle name="SAPBEXstdDataEmph" xfId="1773" xr:uid="{00000000-0005-0000-0000-0000F9060000}"/>
    <cellStyle name="SAPBEXstdItem" xfId="1774" xr:uid="{00000000-0005-0000-0000-0000FA060000}"/>
    <cellStyle name="SAPBEXtitle" xfId="1775" xr:uid="{00000000-0005-0000-0000-0000FB060000}"/>
    <cellStyle name="SAPBEXundefined" xfId="1776" xr:uid="{00000000-0005-0000-0000-0000FC060000}"/>
    <cellStyle name="_x0001_sç?" xfId="1777" xr:uid="{00000000-0005-0000-0000-0000FD060000}"/>
    <cellStyle name="serJet 1200 Series PCL 6" xfId="1778" xr:uid="{00000000-0005-0000-0000-0000FE060000}"/>
    <cellStyle name="SHADEDSTORES" xfId="1779" xr:uid="{00000000-0005-0000-0000-0000FF060000}"/>
    <cellStyle name="songuyen" xfId="1780" xr:uid="{00000000-0005-0000-0000-000000070000}"/>
    <cellStyle name="specstores" xfId="1781" xr:uid="{00000000-0005-0000-0000-000001070000}"/>
    <cellStyle name="Standard_AAbgleich" xfId="1782" xr:uid="{00000000-0005-0000-0000-000002070000}"/>
    <cellStyle name="STTDG" xfId="1783" xr:uid="{00000000-0005-0000-0000-000003070000}"/>
    <cellStyle name="Style 1" xfId="1784" xr:uid="{00000000-0005-0000-0000-000004070000}"/>
    <cellStyle name="Style 10" xfId="1785" xr:uid="{00000000-0005-0000-0000-000005070000}"/>
    <cellStyle name="Style 11" xfId="1786" xr:uid="{00000000-0005-0000-0000-000006070000}"/>
    <cellStyle name="Style 12" xfId="1787" xr:uid="{00000000-0005-0000-0000-000007070000}"/>
    <cellStyle name="Style 13" xfId="1788" xr:uid="{00000000-0005-0000-0000-000008070000}"/>
    <cellStyle name="Style 14" xfId="1789" xr:uid="{00000000-0005-0000-0000-000009070000}"/>
    <cellStyle name="Style 15" xfId="1790" xr:uid="{00000000-0005-0000-0000-00000A070000}"/>
    <cellStyle name="Style 16" xfId="1791" xr:uid="{00000000-0005-0000-0000-00000B070000}"/>
    <cellStyle name="Style 17" xfId="1792" xr:uid="{00000000-0005-0000-0000-00000C070000}"/>
    <cellStyle name="Style 18" xfId="1793" xr:uid="{00000000-0005-0000-0000-00000D070000}"/>
    <cellStyle name="Style 19" xfId="1794" xr:uid="{00000000-0005-0000-0000-00000E070000}"/>
    <cellStyle name="Style 2" xfId="1795" xr:uid="{00000000-0005-0000-0000-00000F070000}"/>
    <cellStyle name="Style 20" xfId="1796" xr:uid="{00000000-0005-0000-0000-000010070000}"/>
    <cellStyle name="Style 21" xfId="1797" xr:uid="{00000000-0005-0000-0000-000011070000}"/>
    <cellStyle name="Style 22" xfId="1798" xr:uid="{00000000-0005-0000-0000-000012070000}"/>
    <cellStyle name="Style 23" xfId="1799" xr:uid="{00000000-0005-0000-0000-000013070000}"/>
    <cellStyle name="Style 24" xfId="1800" xr:uid="{00000000-0005-0000-0000-000014070000}"/>
    <cellStyle name="Style 25" xfId="1801" xr:uid="{00000000-0005-0000-0000-000015070000}"/>
    <cellStyle name="Style 26" xfId="1802" xr:uid="{00000000-0005-0000-0000-000016070000}"/>
    <cellStyle name="Style 27" xfId="1803" xr:uid="{00000000-0005-0000-0000-000017070000}"/>
    <cellStyle name="Style 28" xfId="1804" xr:uid="{00000000-0005-0000-0000-000018070000}"/>
    <cellStyle name="Style 29" xfId="1805" xr:uid="{00000000-0005-0000-0000-000019070000}"/>
    <cellStyle name="Style 3" xfId="1806" xr:uid="{00000000-0005-0000-0000-00001A070000}"/>
    <cellStyle name="Style 30" xfId="1807" xr:uid="{00000000-0005-0000-0000-00001B070000}"/>
    <cellStyle name="Style 31" xfId="1808" xr:uid="{00000000-0005-0000-0000-00001C070000}"/>
    <cellStyle name="Style 32" xfId="1809" xr:uid="{00000000-0005-0000-0000-00001D070000}"/>
    <cellStyle name="Style 33" xfId="1810" xr:uid="{00000000-0005-0000-0000-00001E070000}"/>
    <cellStyle name="Style 34" xfId="1811" xr:uid="{00000000-0005-0000-0000-00001F070000}"/>
    <cellStyle name="Style 35" xfId="1812" xr:uid="{00000000-0005-0000-0000-000020070000}"/>
    <cellStyle name="Style 36" xfId="1813" xr:uid="{00000000-0005-0000-0000-000021070000}"/>
    <cellStyle name="Style 37" xfId="1814" xr:uid="{00000000-0005-0000-0000-000022070000}"/>
    <cellStyle name="Style 38" xfId="1815" xr:uid="{00000000-0005-0000-0000-000023070000}"/>
    <cellStyle name="Style 39" xfId="1816" xr:uid="{00000000-0005-0000-0000-000024070000}"/>
    <cellStyle name="Style 4" xfId="1817" xr:uid="{00000000-0005-0000-0000-000025070000}"/>
    <cellStyle name="Style 40" xfId="1818" xr:uid="{00000000-0005-0000-0000-000026070000}"/>
    <cellStyle name="Style 41" xfId="1819" xr:uid="{00000000-0005-0000-0000-000027070000}"/>
    <cellStyle name="Style 5" xfId="1820" xr:uid="{00000000-0005-0000-0000-000028070000}"/>
    <cellStyle name="Style 6" xfId="1821" xr:uid="{00000000-0005-0000-0000-000029070000}"/>
    <cellStyle name="Style 7" xfId="1822" xr:uid="{00000000-0005-0000-0000-00002A070000}"/>
    <cellStyle name="Style 8" xfId="1823" xr:uid="{00000000-0005-0000-0000-00002B070000}"/>
    <cellStyle name="Style 9" xfId="1824" xr:uid="{00000000-0005-0000-0000-00002C070000}"/>
    <cellStyle name="Style Date" xfId="1825" xr:uid="{00000000-0005-0000-0000-00002D070000}"/>
    <cellStyle name="style_1" xfId="1826" xr:uid="{00000000-0005-0000-0000-00002E070000}"/>
    <cellStyle name="subhead" xfId="1827" xr:uid="{00000000-0005-0000-0000-00002F070000}"/>
    <cellStyle name="subhead 2" xfId="1828" xr:uid="{00000000-0005-0000-0000-000030070000}"/>
    <cellStyle name="Subtotal" xfId="1829" xr:uid="{00000000-0005-0000-0000-000031070000}"/>
    <cellStyle name="symbol" xfId="1830" xr:uid="{00000000-0005-0000-0000-000032070000}"/>
    <cellStyle name="T" xfId="1831" xr:uid="{00000000-0005-0000-0000-000033070000}"/>
    <cellStyle name="T 2" xfId="1832" xr:uid="{00000000-0005-0000-0000-000034070000}"/>
    <cellStyle name="T_bao cao" xfId="1833" xr:uid="{00000000-0005-0000-0000-000035070000}"/>
    <cellStyle name="T_Bao cao so lieu kiem toan nam 2007 sua" xfId="1834" xr:uid="{00000000-0005-0000-0000-000036070000}"/>
    <cellStyle name="T_Bao cao so lieu kiem toan nam 2007 sua_Tinh hinh TH du an 2010-2011 BC UBKTTW (phong Vxa)" xfId="1835" xr:uid="{00000000-0005-0000-0000-000037070000}"/>
    <cellStyle name="T_Bao cao so lieu kiem toan nam 2007 sua_Tinh hinh TH du an BC doan giam sat HDND (phong Vxa)" xfId="1836" xr:uid="{00000000-0005-0000-0000-000038070000}"/>
    <cellStyle name="T_BBTNG-06" xfId="1837" xr:uid="{00000000-0005-0000-0000-000039070000}"/>
    <cellStyle name="T_BC CTMT-2008 Ttinh" xfId="1838" xr:uid="{00000000-0005-0000-0000-00003A070000}"/>
    <cellStyle name="T_BC CTMT-2008 Ttinh_Tinh hinh TH du an 2010-2011 BC UBKTTW (phong Vxa)" xfId="1839" xr:uid="{00000000-0005-0000-0000-00003B070000}"/>
    <cellStyle name="T_BC CTMT-2008 Ttinh_Tinh hinh TH du an BC doan giam sat HDND (phong Vxa)" xfId="1840" xr:uid="{00000000-0005-0000-0000-00003C070000}"/>
    <cellStyle name="T_Biểu chỉ tiêu sản xuất lâm nghiệp 2014" xfId="1841" xr:uid="{00000000-0005-0000-0000-00003D070000}"/>
    <cellStyle name="T_Biểu hướng dẫn KH 2014 (Von DT - ngành va chu dau tu)" xfId="1842" xr:uid="{00000000-0005-0000-0000-00003E070000}"/>
    <cellStyle name="T_Bieu Lao dong bo sung thang 3" xfId="1843" xr:uid="{00000000-0005-0000-0000-00003F070000}"/>
    <cellStyle name="T_Bieu mau danh muc du an thuoc CTMTQG nam 2008" xfId="1844" xr:uid="{00000000-0005-0000-0000-000040070000}"/>
    <cellStyle name="T_Bieu mau danh muc du an thuoc CTMTQG nam 2008_Tinh hinh TH du an 2010-2011 BC UBKTTW (phong Vxa)" xfId="1845" xr:uid="{00000000-0005-0000-0000-000041070000}"/>
    <cellStyle name="T_Bieu mau danh muc du an thuoc CTMTQG nam 2008_Tinh hinh TH du an BC doan giam sat HDND (phong Vxa)" xfId="1846" xr:uid="{00000000-0005-0000-0000-000042070000}"/>
    <cellStyle name="T_Bieu tong hop nhu cau ung 2011 da chon loc -Mien nui" xfId="1847" xr:uid="{00000000-0005-0000-0000-000043070000}"/>
    <cellStyle name="T_Bieu tong hop nhu cau ung 2011 da chon loc -Mien nui_Tinh hinh TH du an 2010-2011 BC UBKTTW (phong Vxa)" xfId="1848" xr:uid="{00000000-0005-0000-0000-000044070000}"/>
    <cellStyle name="T_Bieu tong hop nhu cau ung 2011 da chon loc -Mien nui_Tinh hinh TH du an BC doan giam sat HDND (phong Vxa)" xfId="1849" xr:uid="{00000000-0005-0000-0000-000045070000}"/>
    <cellStyle name="T_Book1" xfId="1850" xr:uid="{00000000-0005-0000-0000-000046070000}"/>
    <cellStyle name="T_Book1_1" xfId="1851" xr:uid="{00000000-0005-0000-0000-000047070000}"/>
    <cellStyle name="T_Book1_1_Bang tong hop Von dau tu 2011 bao cao QH (15-11)" xfId="1852" xr:uid="{00000000-0005-0000-0000-000048070000}"/>
    <cellStyle name="T_Book1_1_BCĐNT NĂM T 12 -2012 thuy gui chi huong MOI " xfId="1853" xr:uid="{00000000-0005-0000-0000-000049070000}"/>
    <cellStyle name="T_Book1_1_BCĐNT T1 -2013 " xfId="1854" xr:uid="{00000000-0005-0000-0000-00004A070000}"/>
    <cellStyle name="T_Book1_1_Bieu Lao dong bo sung thang 3" xfId="1855" xr:uid="{00000000-0005-0000-0000-00004B070000}"/>
    <cellStyle name="T_Book1_1_Bieu tong hop nhu cau ung 2011 da chon loc -Mien nui" xfId="1856" xr:uid="{00000000-0005-0000-0000-00004C070000}"/>
    <cellStyle name="T_Book1_1_Bieu tong hop nhu cau ung 2011 da chon loc -Mien nui_Tinh hinh TH du an 2010-2011 BC UBKTTW (phong Vxa)" xfId="1857" xr:uid="{00000000-0005-0000-0000-00004D070000}"/>
    <cellStyle name="T_Book1_1_Bieu tong hop nhu cau ung 2011 da chon loc -Mien nui_Tinh hinh TH du an BC doan giam sat HDND (phong Vxa)" xfId="1858" xr:uid="{00000000-0005-0000-0000-00004E070000}"/>
    <cellStyle name="T_Book1_1_Book1" xfId="1859" xr:uid="{00000000-0005-0000-0000-00004F070000}"/>
    <cellStyle name="T_Book1_1_CPK" xfId="1860" xr:uid="{00000000-0005-0000-0000-000050070000}"/>
    <cellStyle name="T_Book1_1_KL Dap BCua" xfId="1861" xr:uid="{00000000-0005-0000-0000-000051070000}"/>
    <cellStyle name="T_Book1_1_Thiet bi" xfId="1862" xr:uid="{00000000-0005-0000-0000-000052070000}"/>
    <cellStyle name="T_Book1_2" xfId="1863" xr:uid="{00000000-0005-0000-0000-000053070000}"/>
    <cellStyle name="T_Book1_2_BCĐNT NĂM T 12 -2012 thuy gui chi huong MOI " xfId="1864" xr:uid="{00000000-0005-0000-0000-000054070000}"/>
    <cellStyle name="T_Book1_2_BCĐNT T1 -2013 " xfId="1865" xr:uid="{00000000-0005-0000-0000-000055070000}"/>
    <cellStyle name="T_Book1_2_Book1" xfId="1866" xr:uid="{00000000-0005-0000-0000-000056070000}"/>
    <cellStyle name="T_Book1_2_du toan tham tra xa ban lam - thuan chau lan 2" xfId="1867" xr:uid="{00000000-0005-0000-0000-000057070000}"/>
    <cellStyle name="T_Book1_3" xfId="1868" xr:uid="{00000000-0005-0000-0000-000058070000}"/>
    <cellStyle name="T_Book1_3_BCĐNT NĂM T 12 -2012 thuy gui chi huong MOI " xfId="1869" xr:uid="{00000000-0005-0000-0000-000059070000}"/>
    <cellStyle name="T_Book1_3_BCĐNT T1 -2013 " xfId="1870" xr:uid="{00000000-0005-0000-0000-00005A070000}"/>
    <cellStyle name="T_Book1_4" xfId="1871" xr:uid="{00000000-0005-0000-0000-00005B070000}"/>
    <cellStyle name="T_Book1_bang tinh tai trong" xfId="1872" xr:uid="{00000000-0005-0000-0000-00005C070000}"/>
    <cellStyle name="T_Book1_Bang tong hop Von dau tu 2011 bao cao QH (15-11)" xfId="1873" xr:uid="{00000000-0005-0000-0000-00005D070000}"/>
    <cellStyle name="T_Book1_Bieu Lao dong bo sung thang 3" xfId="1874" xr:uid="{00000000-0005-0000-0000-00005E070000}"/>
    <cellStyle name="T_Book1_Bieu mau danh muc du an thuoc CTMTQG nam 2008" xfId="1875" xr:uid="{00000000-0005-0000-0000-00005F070000}"/>
    <cellStyle name="T_Book1_Bieu mau danh muc du an thuoc CTMTQG nam 2008_Tinh hinh TH du an 2010-2011 BC UBKTTW (phong Vxa)" xfId="1876" xr:uid="{00000000-0005-0000-0000-000060070000}"/>
    <cellStyle name="T_Book1_Bieu mau danh muc du an thuoc CTMTQG nam 2008_Tinh hinh TH du an BC doan giam sat HDND (phong Vxa)" xfId="1877" xr:uid="{00000000-0005-0000-0000-000061070000}"/>
    <cellStyle name="T_Book1_Bieu tong hop nhu cau ung 2011 da chon loc -Mien nui" xfId="1878" xr:uid="{00000000-0005-0000-0000-000062070000}"/>
    <cellStyle name="T_Book1_Bieu tong hop nhu cau ung 2011 da chon loc -Mien nui_Tinh hinh TH du an 2010-2011 BC UBKTTW (phong Vxa)" xfId="1879" xr:uid="{00000000-0005-0000-0000-000063070000}"/>
    <cellStyle name="T_Book1_Bieu tong hop nhu cau ung 2011 da chon loc -Mien nui_Tinh hinh TH du an BC doan giam sat HDND (phong Vxa)" xfId="1880" xr:uid="{00000000-0005-0000-0000-000064070000}"/>
    <cellStyle name="T_Book1_Book1" xfId="1881" xr:uid="{00000000-0005-0000-0000-000065070000}"/>
    <cellStyle name="T_Book1_Book1_1" xfId="1882" xr:uid="{00000000-0005-0000-0000-000066070000}"/>
    <cellStyle name="T_Book1_Book1_BCĐNT NĂM T 12 -2012 thuy gui chi huong MOI " xfId="1883" xr:uid="{00000000-0005-0000-0000-000067070000}"/>
    <cellStyle name="T_Book1_Book1_BCĐNT T1 -2013 " xfId="1884" xr:uid="{00000000-0005-0000-0000-000068070000}"/>
    <cellStyle name="T_Book1_Book1_Book1" xfId="1885" xr:uid="{00000000-0005-0000-0000-000069070000}"/>
    <cellStyle name="T_Book1_Cong trinh co y kien LD_Dang_NN_2011-Tay nguyen-9-10" xfId="1886" xr:uid="{00000000-0005-0000-0000-00006A070000}"/>
    <cellStyle name="T_Book1_Cong trinh co y kien LD_Dang_NN_2011-Tay nguyen-9-10_Tinh hinh TH du an 2010-2011 BC UBKTTW (phong Vxa)" xfId="1887" xr:uid="{00000000-0005-0000-0000-00006B070000}"/>
    <cellStyle name="T_Book1_Cong trinh co y kien LD_Dang_NN_2011-Tay nguyen-9-10_Tinh hinh TH du an BC doan giam sat HDND (phong Vxa)" xfId="1888" xr:uid="{00000000-0005-0000-0000-00006C070000}"/>
    <cellStyle name="T_Book1_CPK" xfId="1889" xr:uid="{00000000-0005-0000-0000-00006D070000}"/>
    <cellStyle name="T_Book1_Du an khoi cong moi nam 2010" xfId="1890" xr:uid="{00000000-0005-0000-0000-00006E070000}"/>
    <cellStyle name="T_Book1_Du an khoi cong moi nam 2010_Tinh hinh TH du an 2010-2011 BC UBKTTW (phong Vxa)" xfId="1891" xr:uid="{00000000-0005-0000-0000-00006F070000}"/>
    <cellStyle name="T_Book1_Du an khoi cong moi nam 2010_Tinh hinh TH du an BC doan giam sat HDND (phong Vxa)" xfId="1892" xr:uid="{00000000-0005-0000-0000-000070070000}"/>
    <cellStyle name="T_Book1_Hang Tom goi9 9-07(Cau 12 sua)" xfId="1893" xr:uid="{00000000-0005-0000-0000-000071070000}"/>
    <cellStyle name="T_Book1_Ket qua phan bo von nam 2008" xfId="1894" xr:uid="{00000000-0005-0000-0000-000072070000}"/>
    <cellStyle name="T_Book1_Ket qua phan bo von nam 2008_Tinh hinh TH du an 2010-2011 BC UBKTTW (phong Vxa)" xfId="1895" xr:uid="{00000000-0005-0000-0000-000073070000}"/>
    <cellStyle name="T_Book1_Ket qua phan bo von nam 2008_Tinh hinh TH du an BC doan giam sat HDND (phong Vxa)" xfId="1896" xr:uid="{00000000-0005-0000-0000-000074070000}"/>
    <cellStyle name="T_Book1_KH XDCB_2008 lan 2 sua ngay 10-11" xfId="1897" xr:uid="{00000000-0005-0000-0000-000075070000}"/>
    <cellStyle name="T_Book1_KH XDCB_2008 lan 2 sua ngay 10-11_Tinh hinh TH du an 2010-2011 BC UBKTTW (phong Vxa)" xfId="1898" xr:uid="{00000000-0005-0000-0000-000076070000}"/>
    <cellStyle name="T_Book1_KH XDCB_2008 lan 2 sua ngay 10-11_Tinh hinh TH du an BC doan giam sat HDND (phong Vxa)" xfId="1899" xr:uid="{00000000-0005-0000-0000-000077070000}"/>
    <cellStyle name="T_Book1_Khoi luong chinh Hang Tom" xfId="1900" xr:uid="{00000000-0005-0000-0000-000078070000}"/>
    <cellStyle name="T_Book1_KL Dap BCua" xfId="1901" xr:uid="{00000000-0005-0000-0000-000079070000}"/>
    <cellStyle name="T_Book1_Nhu cau von ung truoc 2011 Tha h Hoa + Nge An gui TW" xfId="1902" xr:uid="{00000000-0005-0000-0000-00007A070000}"/>
    <cellStyle name="T_Book1_TH ung tren 70%-Ra soat phap ly-8-6 (dung de chuyen vao vu TH)" xfId="1903" xr:uid="{00000000-0005-0000-0000-00007B070000}"/>
    <cellStyle name="T_Book1_TH ung tren 70%-Ra soat phap ly-8-6 (dung de chuyen vao vu TH)_Tinh hinh TH du an 2010-2011 BC UBKTTW (phong Vxa)" xfId="1904" xr:uid="{00000000-0005-0000-0000-00007C070000}"/>
    <cellStyle name="T_Book1_TH ung tren 70%-Ra soat phap ly-8-6 (dung de chuyen vao vu TH)_Tinh hinh TH du an BC doan giam sat HDND (phong Vxa)" xfId="1905" xr:uid="{00000000-0005-0000-0000-00007D070000}"/>
    <cellStyle name="T_Book1_TH y kien LD_KH 2010 Ca Nuoc 22-9-2011-Gui ca Vu" xfId="1906" xr:uid="{00000000-0005-0000-0000-00007E070000}"/>
    <cellStyle name="T_Book1_TH y kien LD_KH 2010 Ca Nuoc 22-9-2011-Gui ca Vu_Tinh hinh TH du an 2010-2011 BC UBKTTW (phong Vxa)" xfId="1907" xr:uid="{00000000-0005-0000-0000-00007F070000}"/>
    <cellStyle name="T_Book1_TH y kien LD_KH 2010 Ca Nuoc 22-9-2011-Gui ca Vu_Tinh hinh TH du an BC doan giam sat HDND (phong Vxa)" xfId="1908" xr:uid="{00000000-0005-0000-0000-000080070000}"/>
    <cellStyle name="T_Book1_Thiet bi" xfId="1909" xr:uid="{00000000-0005-0000-0000-000081070000}"/>
    <cellStyle name="T_Book1_TN - Ho tro khac 2011" xfId="1910" xr:uid="{00000000-0005-0000-0000-000082070000}"/>
    <cellStyle name="T_Book1_TN - Ho tro khac 2011_Tinh hinh TH du an 2010-2011 BC UBKTTW (phong Vxa)" xfId="1911" xr:uid="{00000000-0005-0000-0000-000083070000}"/>
    <cellStyle name="T_Book1_TN - Ho tro khac 2011_Tinh hinh TH du an BC doan giam sat HDND (phong Vxa)" xfId="1912" xr:uid="{00000000-0005-0000-0000-000084070000}"/>
    <cellStyle name="T_Book1_ung truoc 2011 NSTW Thanh Hoa + Nge An gui Thu 12-5" xfId="1913" xr:uid="{00000000-0005-0000-0000-000085070000}"/>
    <cellStyle name="T_Cau Phu Phuong" xfId="1914" xr:uid="{00000000-0005-0000-0000-000086070000}"/>
    <cellStyle name="T_Chuan bi dau tu nam 2008" xfId="1915" xr:uid="{00000000-0005-0000-0000-000087070000}"/>
    <cellStyle name="T_Chuan bi dau tu nam 2008_Tinh hinh TH du an 2010-2011 BC UBKTTW (phong Vxa)" xfId="1916" xr:uid="{00000000-0005-0000-0000-000088070000}"/>
    <cellStyle name="T_Chuan bi dau tu nam 2008_Tinh hinh TH du an BC doan giam sat HDND (phong Vxa)" xfId="1917" xr:uid="{00000000-0005-0000-0000-000089070000}"/>
    <cellStyle name="T_Copy of Bao cao  XDCB 7 thang nam 2008_So KH&amp;DT SUA" xfId="1918" xr:uid="{00000000-0005-0000-0000-00008A070000}"/>
    <cellStyle name="T_Copy of Bao cao  XDCB 7 thang nam 2008_So KH&amp;DT SUA_Tinh hinh TH du an 2010-2011 BC UBKTTW (phong Vxa)" xfId="1919" xr:uid="{00000000-0005-0000-0000-00008B070000}"/>
    <cellStyle name="T_Copy of Bao cao  XDCB 7 thang nam 2008_So KH&amp;DT SUA_Tinh hinh TH du an BC doan giam sat HDND (phong Vxa)" xfId="1920" xr:uid="{00000000-0005-0000-0000-00008C070000}"/>
    <cellStyle name="T_CPK" xfId="1921" xr:uid="{00000000-0005-0000-0000-00008D070000}"/>
    <cellStyle name="T_CTMTQG 2008" xfId="1922" xr:uid="{00000000-0005-0000-0000-00008E070000}"/>
    <cellStyle name="T_CTMTQG 2008_Bieu mau danh muc du an thuoc CTMTQG nam 2008" xfId="1923" xr:uid="{00000000-0005-0000-0000-00008F070000}"/>
    <cellStyle name="T_CTMTQG 2008_Bieu mau danh muc du an thuoc CTMTQG nam 2008_Tinh hinh TH du an 2010-2011 BC UBKTTW (phong Vxa)" xfId="1924" xr:uid="{00000000-0005-0000-0000-000090070000}"/>
    <cellStyle name="T_CTMTQG 2008_Bieu mau danh muc du an thuoc CTMTQG nam 2008_Tinh hinh TH du an BC doan giam sat HDND (phong Vxa)" xfId="1925" xr:uid="{00000000-0005-0000-0000-000091070000}"/>
    <cellStyle name="T_CTMTQG 2008_Hi-Tong hop KQ phan bo KH nam 08- LD fong giao 15-11-08" xfId="1926" xr:uid="{00000000-0005-0000-0000-000092070000}"/>
    <cellStyle name="T_CTMTQG 2008_Hi-Tong hop KQ phan bo KH nam 08- LD fong giao 15-11-08_Tinh hinh TH du an 2010-2011 BC UBKTTW (phong Vxa)" xfId="1927" xr:uid="{00000000-0005-0000-0000-000093070000}"/>
    <cellStyle name="T_CTMTQG 2008_Hi-Tong hop KQ phan bo KH nam 08- LD fong giao 15-11-08_Tinh hinh TH du an BC doan giam sat HDND (phong Vxa)" xfId="1928" xr:uid="{00000000-0005-0000-0000-000094070000}"/>
    <cellStyle name="T_CTMTQG 2008_Ket qua thuc hien nam 2008" xfId="1929" xr:uid="{00000000-0005-0000-0000-000095070000}"/>
    <cellStyle name="T_CTMTQG 2008_Ket qua thuc hien nam 2008_Tinh hinh TH du an 2010-2011 BC UBKTTW (phong Vxa)" xfId="1930" xr:uid="{00000000-0005-0000-0000-000096070000}"/>
    <cellStyle name="T_CTMTQG 2008_Ket qua thuc hien nam 2008_Tinh hinh TH du an BC doan giam sat HDND (phong Vxa)" xfId="1931" xr:uid="{00000000-0005-0000-0000-000097070000}"/>
    <cellStyle name="T_CTMTQG 2008_KH XDCB_2008 lan 1" xfId="1932" xr:uid="{00000000-0005-0000-0000-000098070000}"/>
    <cellStyle name="T_CTMTQG 2008_KH XDCB_2008 lan 1 sua ngay 27-10" xfId="1933" xr:uid="{00000000-0005-0000-0000-000099070000}"/>
    <cellStyle name="T_CTMTQG 2008_KH XDCB_2008 lan 1 sua ngay 27-10_Tinh hinh TH du an 2010-2011 BC UBKTTW (phong Vxa)" xfId="1934" xr:uid="{00000000-0005-0000-0000-00009A070000}"/>
    <cellStyle name="T_CTMTQG 2008_KH XDCB_2008 lan 1 sua ngay 27-10_Tinh hinh TH du an BC doan giam sat HDND (phong Vxa)" xfId="1935" xr:uid="{00000000-0005-0000-0000-00009B070000}"/>
    <cellStyle name="T_CTMTQG 2008_KH XDCB_2008 lan 1_Tinh hinh TH du an 2010-2011 BC UBKTTW (phong Vxa)" xfId="1936" xr:uid="{00000000-0005-0000-0000-00009C070000}"/>
    <cellStyle name="T_CTMTQG 2008_KH XDCB_2008 lan 1_Tinh hinh TH du an BC doan giam sat HDND (phong Vxa)" xfId="1937" xr:uid="{00000000-0005-0000-0000-00009D070000}"/>
    <cellStyle name="T_CTMTQG 2008_KH XDCB_2008 lan 2 sua ngay 10-11" xfId="1938" xr:uid="{00000000-0005-0000-0000-00009E070000}"/>
    <cellStyle name="T_CTMTQG 2008_KH XDCB_2008 lan 2 sua ngay 10-11_Tinh hinh TH du an 2010-2011 BC UBKTTW (phong Vxa)" xfId="1939" xr:uid="{00000000-0005-0000-0000-00009F070000}"/>
    <cellStyle name="T_CTMTQG 2008_KH XDCB_2008 lan 2 sua ngay 10-11_Tinh hinh TH du an BC doan giam sat HDND (phong Vxa)" xfId="1940" xr:uid="{00000000-0005-0000-0000-0000A0070000}"/>
    <cellStyle name="T_CTMTQG 2008_Tinh hinh TH du an 2010-2011 BC UBKTTW (phong Vxa)" xfId="1941" xr:uid="{00000000-0005-0000-0000-0000A1070000}"/>
    <cellStyle name="T_CTMTQG 2008_Tinh hinh TH du an BC doan giam sat HDND (phong Vxa)" xfId="1942" xr:uid="{00000000-0005-0000-0000-0000A2070000}"/>
    <cellStyle name="T_denbu" xfId="1943" xr:uid="{00000000-0005-0000-0000-0000A3070000}"/>
    <cellStyle name="T_DT Hop dong bai thai xi" xfId="1944" xr:uid="{00000000-0005-0000-0000-0000A4070000}"/>
    <cellStyle name="T_Du an khoi cong moi nam 2010" xfId="1945" xr:uid="{00000000-0005-0000-0000-0000A5070000}"/>
    <cellStyle name="T_Du an khoi cong moi nam 2010_Tinh hinh TH du an 2010-2011 BC UBKTTW (phong Vxa)" xfId="1946" xr:uid="{00000000-0005-0000-0000-0000A6070000}"/>
    <cellStyle name="T_Du an khoi cong moi nam 2010_Tinh hinh TH du an BC doan giam sat HDND (phong Vxa)" xfId="1947" xr:uid="{00000000-0005-0000-0000-0000A7070000}"/>
    <cellStyle name="T_DU AN TKQH VA CHUAN BI DAU TU NAM 2007 sua ngay 9-11" xfId="1948" xr:uid="{00000000-0005-0000-0000-0000A8070000}"/>
    <cellStyle name="T_DU AN TKQH VA CHUAN BI DAU TU NAM 2007 sua ngay 9-11_Bieu mau danh muc du an thuoc CTMTQG nam 2008" xfId="1949" xr:uid="{00000000-0005-0000-0000-0000A9070000}"/>
    <cellStyle name="T_DU AN TKQH VA CHUAN BI DAU TU NAM 2007 sua ngay 9-11_Bieu mau danh muc du an thuoc CTMTQG nam 2008_Tinh hinh TH du an 2010-2011 BC UBKTTW (phong Vxa)" xfId="1950" xr:uid="{00000000-0005-0000-0000-0000AA070000}"/>
    <cellStyle name="T_DU AN TKQH VA CHUAN BI DAU TU NAM 2007 sua ngay 9-11_Bieu mau danh muc du an thuoc CTMTQG nam 2008_Tinh hinh TH du an BC doan giam sat HDND (phong Vxa)" xfId="1951" xr:uid="{00000000-0005-0000-0000-0000AB070000}"/>
    <cellStyle name="T_DU AN TKQH VA CHUAN BI DAU TU NAM 2007 sua ngay 9-11_Du an khoi cong moi nam 2010" xfId="1952" xr:uid="{00000000-0005-0000-0000-0000AC070000}"/>
    <cellStyle name="T_DU AN TKQH VA CHUAN BI DAU TU NAM 2007 sua ngay 9-11_Du an khoi cong moi nam 2010_Tinh hinh TH du an 2010-2011 BC UBKTTW (phong Vxa)" xfId="1953" xr:uid="{00000000-0005-0000-0000-0000AD070000}"/>
    <cellStyle name="T_DU AN TKQH VA CHUAN BI DAU TU NAM 2007 sua ngay 9-11_Du an khoi cong moi nam 2010_Tinh hinh TH du an BC doan giam sat HDND (phong Vxa)" xfId="1954" xr:uid="{00000000-0005-0000-0000-0000AE070000}"/>
    <cellStyle name="T_DU AN TKQH VA CHUAN BI DAU TU NAM 2007 sua ngay 9-11_Ket qua phan bo von nam 2008" xfId="1955" xr:uid="{00000000-0005-0000-0000-0000AF070000}"/>
    <cellStyle name="T_DU AN TKQH VA CHUAN BI DAU TU NAM 2007 sua ngay 9-11_Ket qua phan bo von nam 2008_Tinh hinh TH du an 2010-2011 BC UBKTTW (phong Vxa)" xfId="1956" xr:uid="{00000000-0005-0000-0000-0000B0070000}"/>
    <cellStyle name="T_DU AN TKQH VA CHUAN BI DAU TU NAM 2007 sua ngay 9-11_Ket qua phan bo von nam 2008_Tinh hinh TH du an BC doan giam sat HDND (phong Vxa)" xfId="1957" xr:uid="{00000000-0005-0000-0000-0000B1070000}"/>
    <cellStyle name="T_DU AN TKQH VA CHUAN BI DAU TU NAM 2007 sua ngay 9-11_KH XDCB_2008 lan 2 sua ngay 10-11" xfId="1958" xr:uid="{00000000-0005-0000-0000-0000B2070000}"/>
    <cellStyle name="T_DU AN TKQH VA CHUAN BI DAU TU NAM 2007 sua ngay 9-11_KH XDCB_2008 lan 2 sua ngay 10-11_Tinh hinh TH du an 2010-2011 BC UBKTTW (phong Vxa)" xfId="1959" xr:uid="{00000000-0005-0000-0000-0000B3070000}"/>
    <cellStyle name="T_DU AN TKQH VA CHUAN BI DAU TU NAM 2007 sua ngay 9-11_KH XDCB_2008 lan 2 sua ngay 10-11_Tinh hinh TH du an BC doan giam sat HDND (phong Vxa)" xfId="1960" xr:uid="{00000000-0005-0000-0000-0000B4070000}"/>
    <cellStyle name="T_DU AN TKQH VA CHUAN BI DAU TU NAM 2007 sua ngay 9-11_Tinh hinh TH du an 2010-2011 BC UBKTTW (phong Vxa)" xfId="1961" xr:uid="{00000000-0005-0000-0000-0000B5070000}"/>
    <cellStyle name="T_DU AN TKQH VA CHUAN BI DAU TU NAM 2007 sua ngay 9-11_Tinh hinh TH du an BC doan giam sat HDND (phong Vxa)" xfId="1962" xr:uid="{00000000-0005-0000-0000-0000B6070000}"/>
    <cellStyle name="T_du toan dieu chinh  20-8-2006" xfId="1963" xr:uid="{00000000-0005-0000-0000-0000B7070000}"/>
    <cellStyle name="T_DZ 0,4KV - PHIENG BñNG" xfId="1964" xr:uid="{00000000-0005-0000-0000-0000B8070000}"/>
    <cellStyle name="T_Huong dan XD KH von đầu tư nam 2014 cua huyen" xfId="1965" xr:uid="{00000000-0005-0000-0000-0000B9070000}"/>
    <cellStyle name="T_Ke hoach KTXH  nam 2009_PKT thang 11 nam 2008" xfId="1966" xr:uid="{00000000-0005-0000-0000-0000BA070000}"/>
    <cellStyle name="T_Ke hoach KTXH  nam 2009_PKT thang 11 nam 2008_Tinh hinh TH du an 2010-2011 BC UBKTTW (phong Vxa)" xfId="1967" xr:uid="{00000000-0005-0000-0000-0000BB070000}"/>
    <cellStyle name="T_Ke hoach KTXH  nam 2009_PKT thang 11 nam 2008_Tinh hinh TH du an BC doan giam sat HDND (phong Vxa)" xfId="1968" xr:uid="{00000000-0005-0000-0000-0000BC070000}"/>
    <cellStyle name="T_Ke-G1" xfId="1969" xr:uid="{00000000-0005-0000-0000-0000BD070000}"/>
    <cellStyle name="T_Ket qua dau thau" xfId="1970" xr:uid="{00000000-0005-0000-0000-0000BE070000}"/>
    <cellStyle name="T_Ket qua dau thau_Tinh hinh TH du an 2010-2011 BC UBKTTW (phong Vxa)" xfId="1971" xr:uid="{00000000-0005-0000-0000-0000BF070000}"/>
    <cellStyle name="T_Ket qua dau thau_Tinh hinh TH du an BC doan giam sat HDND (phong Vxa)" xfId="1972" xr:uid="{00000000-0005-0000-0000-0000C0070000}"/>
    <cellStyle name="T_Ket qua phan bo von nam 2008" xfId="1973" xr:uid="{00000000-0005-0000-0000-0000C1070000}"/>
    <cellStyle name="T_Ket qua phan bo von nam 2008_Tinh hinh TH du an 2010-2011 BC UBKTTW (phong Vxa)" xfId="1974" xr:uid="{00000000-0005-0000-0000-0000C2070000}"/>
    <cellStyle name="T_Ket qua phan bo von nam 2008_Tinh hinh TH du an BC doan giam sat HDND (phong Vxa)" xfId="1975" xr:uid="{00000000-0005-0000-0000-0000C3070000}"/>
    <cellStyle name="T_KH 193 (thang 7-2008)" xfId="1976" xr:uid="{00000000-0005-0000-0000-0000C4070000}"/>
    <cellStyle name="T_KH 2011 - Phong QH (T7-2010)" xfId="1977" xr:uid="{00000000-0005-0000-0000-0000C5070000}"/>
    <cellStyle name="T_KH XDCB_2008 lan 2 sua ngay 10-11" xfId="1978" xr:uid="{00000000-0005-0000-0000-0000C6070000}"/>
    <cellStyle name="T_KH XDCB_2008 lan 2 sua ngay 10-11_Tinh hinh TH du an 2010-2011 BC UBKTTW (phong Vxa)" xfId="1979" xr:uid="{00000000-0005-0000-0000-0000C7070000}"/>
    <cellStyle name="T_KH XDCB_2008 lan 2 sua ngay 10-11_Tinh hinh TH du an BC doan giam sat HDND (phong Vxa)" xfId="1980" xr:uid="{00000000-0005-0000-0000-0000C8070000}"/>
    <cellStyle name="T_Khao satD1" xfId="1981" xr:uid="{00000000-0005-0000-0000-0000C9070000}"/>
    <cellStyle name="T_mau bieu von kh 2014" xfId="1982" xr:uid="{00000000-0005-0000-0000-0000CA070000}"/>
    <cellStyle name="T_Me_Tri_6_07" xfId="1983" xr:uid="{00000000-0005-0000-0000-0000CB070000}"/>
    <cellStyle name="T_N2 thay dat (N1-1)" xfId="1984" xr:uid="{00000000-0005-0000-0000-0000CC070000}"/>
    <cellStyle name="T_Phuong an can doi nam 2008" xfId="1985" xr:uid="{00000000-0005-0000-0000-0000CD070000}"/>
    <cellStyle name="T_Phuong an can doi nam 2008_Tinh hinh TH du an 2010-2011 BC UBKTTW (phong Vxa)" xfId="1986" xr:uid="{00000000-0005-0000-0000-0000CE070000}"/>
    <cellStyle name="T_Phuong an can doi nam 2008_Tinh hinh TH du an BC doan giam sat HDND (phong Vxa)" xfId="1987" xr:uid="{00000000-0005-0000-0000-0000CF070000}"/>
    <cellStyle name="T_QT di chuyen ca phe" xfId="1988" xr:uid="{00000000-0005-0000-0000-0000D0070000}"/>
    <cellStyle name="T_QT di chuyen ca phe_BCĐNT NĂM T 12 -2012 thuy gui chi huong MOI " xfId="1989" xr:uid="{00000000-0005-0000-0000-0000D1070000}"/>
    <cellStyle name="T_QT di chuyen ca phe_BCĐNT T1 -2013 " xfId="1990" xr:uid="{00000000-0005-0000-0000-0000D2070000}"/>
    <cellStyle name="T_Seagame(BTL)" xfId="1991" xr:uid="{00000000-0005-0000-0000-0000D3070000}"/>
    <cellStyle name="T_So GTVT" xfId="1992" xr:uid="{00000000-0005-0000-0000-0000D4070000}"/>
    <cellStyle name="T_So GTVT_Tinh hinh TH du an 2010-2011 BC UBKTTW (phong Vxa)" xfId="1993" xr:uid="{00000000-0005-0000-0000-0000D5070000}"/>
    <cellStyle name="T_So GTVT_Tinh hinh TH du an BC doan giam sat HDND (phong Vxa)" xfId="1994" xr:uid="{00000000-0005-0000-0000-0000D6070000}"/>
    <cellStyle name="T_TDT + duong(8-5-07)" xfId="1995" xr:uid="{00000000-0005-0000-0000-0000D7070000}"/>
    <cellStyle name="T_tham_tra_du_toan" xfId="1996" xr:uid="{00000000-0005-0000-0000-0000D8070000}"/>
    <cellStyle name="T_Thiet bi" xfId="1997" xr:uid="{00000000-0005-0000-0000-0000D9070000}"/>
    <cellStyle name="T_TK_HT" xfId="1998" xr:uid="{00000000-0005-0000-0000-0000DA070000}"/>
    <cellStyle name="T_TK_HT_Book1" xfId="1999" xr:uid="{00000000-0005-0000-0000-0000DB070000}"/>
    <cellStyle name="T_TK_HT_Book1_1" xfId="2000" xr:uid="{00000000-0005-0000-0000-0000DC070000}"/>
    <cellStyle name="T_TONGKE" xfId="2001" xr:uid="{00000000-0005-0000-0000-0000DD070000}"/>
    <cellStyle name="T_ÿÿÿÿÿ" xfId="2002" xr:uid="{00000000-0005-0000-0000-0000DE070000}"/>
    <cellStyle name="Text Indent A" xfId="2003" xr:uid="{00000000-0005-0000-0000-0000DF070000}"/>
    <cellStyle name="Text Indent B" xfId="2004" xr:uid="{00000000-0005-0000-0000-0000E0070000}"/>
    <cellStyle name="Text Indent C" xfId="2005" xr:uid="{00000000-0005-0000-0000-0000E1070000}"/>
    <cellStyle name="th" xfId="2006" xr:uid="{00000000-0005-0000-0000-0000E2070000}"/>
    <cellStyle name="th 2" xfId="2007" xr:uid="{00000000-0005-0000-0000-0000E3070000}"/>
    <cellStyle name="than" xfId="2008" xr:uid="{00000000-0005-0000-0000-0000E4070000}"/>
    <cellStyle name="þ_x001d_ð¤_x000c_¯þ_x0014__x000d_¨þU_x0001_À_x0004_ _x0015__x000f__x0001__x0001_" xfId="2009" xr:uid="{00000000-0005-0000-0000-0000E5070000}"/>
    <cellStyle name="þ_x001d_ð·_x000c_æþ'_x000d_ßþU_x0001_Ø_x0005_ü_x0014__x0007__x0001__x0001_" xfId="2010" xr:uid="{00000000-0005-0000-0000-0000E6070000}"/>
    <cellStyle name="þ_x001d_ðÇ%Uý—&amp;Hý9_x0008_Ÿ s_x000a__x0007__x0001__x0001_" xfId="2011" xr:uid="{00000000-0005-0000-0000-0000E7070000}"/>
    <cellStyle name="þ_x001d_ðÇ%Uý—&amp;Hý9_x0008_Ÿ_x0009_s_x000a__x0007__x0001__x0001_" xfId="2012" xr:uid="{00000000-0005-0000-0000-0000E8070000}"/>
    <cellStyle name="þ_x001d_ðK_x000c_Fý_x001b__x000d_9ýU_x0001_Ð_x0008_¦)_x0007__x0001__x0001_" xfId="2013" xr:uid="{00000000-0005-0000-0000-0000E9070000}"/>
    <cellStyle name="thuong-10" xfId="2014" xr:uid="{00000000-0005-0000-0000-0000EA070000}"/>
    <cellStyle name="thuong-11" xfId="2015" xr:uid="{00000000-0005-0000-0000-0000EB070000}"/>
    <cellStyle name="Thuyet minh" xfId="2016" xr:uid="{00000000-0005-0000-0000-0000EC070000}"/>
    <cellStyle name="Tien1" xfId="2017" xr:uid="{00000000-0005-0000-0000-0000ED070000}"/>
    <cellStyle name="Tiêu đề" xfId="2018" xr:uid="{00000000-0005-0000-0000-0000EE070000}"/>
    <cellStyle name="Tieu_de_2" xfId="2019" xr:uid="{00000000-0005-0000-0000-0000EF070000}"/>
    <cellStyle name="Times New Roman" xfId="2020" xr:uid="{00000000-0005-0000-0000-0000F0070000}"/>
    <cellStyle name="Tính toán" xfId="2021" xr:uid="{00000000-0005-0000-0000-0000F1070000}"/>
    <cellStyle name="tit1" xfId="2022" xr:uid="{00000000-0005-0000-0000-0000F2070000}"/>
    <cellStyle name="tit2" xfId="2023" xr:uid="{00000000-0005-0000-0000-0000F3070000}"/>
    <cellStyle name="tit3" xfId="2024" xr:uid="{00000000-0005-0000-0000-0000F4070000}"/>
    <cellStyle name="tit4" xfId="2025" xr:uid="{00000000-0005-0000-0000-0000F5070000}"/>
    <cellStyle name="TitleBig" xfId="2026" xr:uid="{00000000-0005-0000-0000-0000F6070000}"/>
    <cellStyle name="TitleCol" xfId="2027" xr:uid="{00000000-0005-0000-0000-0000F7070000}"/>
    <cellStyle name="TitleSml" xfId="2028" xr:uid="{00000000-0005-0000-0000-0000F8070000}"/>
    <cellStyle name="TitleTme" xfId="2029" xr:uid="{00000000-0005-0000-0000-0000F9070000}"/>
    <cellStyle name="Tổng" xfId="2030" xr:uid="{00000000-0005-0000-0000-0000FA070000}"/>
    <cellStyle name="Tong so" xfId="2031" xr:uid="{00000000-0005-0000-0000-0000FB070000}"/>
    <cellStyle name="tong so 1" xfId="2032" xr:uid="{00000000-0005-0000-0000-0000FC070000}"/>
    <cellStyle name="Tongcong" xfId="2033" xr:uid="{00000000-0005-0000-0000-0000FD070000}"/>
    <cellStyle name="Tốt" xfId="2034" xr:uid="{00000000-0005-0000-0000-0000FE070000}"/>
    <cellStyle name="Total 2" xfId="2036" xr:uid="{00000000-0005-0000-0000-0000FF070000}"/>
    <cellStyle name="Total 2 2" xfId="2037" xr:uid="{00000000-0005-0000-0000-000000080000}"/>
    <cellStyle name="Total 2 3" xfId="2038" xr:uid="{00000000-0005-0000-0000-000001080000}"/>
    <cellStyle name="Total 3" xfId="2039" xr:uid="{00000000-0005-0000-0000-000002080000}"/>
    <cellStyle name="Total 4" xfId="2035" xr:uid="{00000000-0005-0000-0000-000003080000}"/>
    <cellStyle name="TotalGra" xfId="2040" xr:uid="{00000000-0005-0000-0000-000004080000}"/>
    <cellStyle name="TotalSub" xfId="2041" xr:uid="{00000000-0005-0000-0000-000005080000}"/>
    <cellStyle name="trang" xfId="2042" xr:uid="{00000000-0005-0000-0000-000006080000}"/>
    <cellStyle name="Trung tính" xfId="2043" xr:uid="{00000000-0005-0000-0000-000007080000}"/>
    <cellStyle name="tt1" xfId="2044" xr:uid="{00000000-0005-0000-0000-000008080000}"/>
    <cellStyle name="Tusental (0)_pldt" xfId="2045" xr:uid="{00000000-0005-0000-0000-000009080000}"/>
    <cellStyle name="Tusental_pldt" xfId="2046" xr:uid="{00000000-0005-0000-0000-00000A080000}"/>
    <cellStyle name="Uormal_Q2-Q3 SG&amp;A Bridge" xfId="2047" xr:uid="{00000000-0005-0000-0000-00000B080000}"/>
    <cellStyle name="ux_3_¼­¿ï-¾È»ê" xfId="2048" xr:uid="{00000000-0005-0000-0000-00000C080000}"/>
    <cellStyle name="Valuta (0)_CALPREZZ" xfId="2049" xr:uid="{00000000-0005-0000-0000-00000D080000}"/>
    <cellStyle name="Valuta_ PESO ELETTR." xfId="2050" xr:uid="{00000000-0005-0000-0000-00000E080000}"/>
    <cellStyle name="Văn bản Cảnh báo" xfId="2051" xr:uid="{00000000-0005-0000-0000-00000F080000}"/>
    <cellStyle name="Văn bản Giải thích" xfId="2052" xr:uid="{00000000-0005-0000-0000-000010080000}"/>
    <cellStyle name="VANG1" xfId="2053" xr:uid="{00000000-0005-0000-0000-000011080000}"/>
    <cellStyle name="viet" xfId="2054" xr:uid="{00000000-0005-0000-0000-000012080000}"/>
    <cellStyle name="viet 2" xfId="2055" xr:uid="{00000000-0005-0000-0000-000013080000}"/>
    <cellStyle name="viet2" xfId="2056" xr:uid="{00000000-0005-0000-0000-000014080000}"/>
    <cellStyle name="viet2 2" xfId="2057" xr:uid="{00000000-0005-0000-0000-000015080000}"/>
    <cellStyle name="VL" xfId="2058" xr:uid="{00000000-0005-0000-0000-000016080000}"/>
    <cellStyle name="VLB-GTKÕ" xfId="2059" xr:uid="{00000000-0005-0000-0000-000017080000}"/>
    <cellStyle name="VN new romanNormal" xfId="2060" xr:uid="{00000000-0005-0000-0000-000018080000}"/>
    <cellStyle name="Vn Time 13" xfId="2061" xr:uid="{00000000-0005-0000-0000-000019080000}"/>
    <cellStyle name="Vn Time 14" xfId="2062" xr:uid="{00000000-0005-0000-0000-00001A080000}"/>
    <cellStyle name="VN time new roman" xfId="2063" xr:uid="{00000000-0005-0000-0000-00001B080000}"/>
    <cellStyle name="vn_time" xfId="2064" xr:uid="{00000000-0005-0000-0000-00001C080000}"/>
    <cellStyle name="vnbo" xfId="2065" xr:uid="{00000000-0005-0000-0000-00001D080000}"/>
    <cellStyle name="vnhead1" xfId="2066" xr:uid="{00000000-0005-0000-0000-00001E080000}"/>
    <cellStyle name="vnhead2" xfId="2067" xr:uid="{00000000-0005-0000-0000-00001F080000}"/>
    <cellStyle name="vnhead3" xfId="2068" xr:uid="{00000000-0005-0000-0000-000020080000}"/>
    <cellStyle name="vnhead3 2" xfId="2069" xr:uid="{00000000-0005-0000-0000-000021080000}"/>
    <cellStyle name="vnhead4" xfId="2070" xr:uid="{00000000-0005-0000-0000-000022080000}"/>
    <cellStyle name="vntxt1" xfId="2071" xr:uid="{00000000-0005-0000-0000-000023080000}"/>
    <cellStyle name="vntxt2" xfId="2072" xr:uid="{00000000-0005-0000-0000-000024080000}"/>
    <cellStyle name="W?hrung [0]_35ERI8T2gbIEMixb4v26icuOo" xfId="2073" xr:uid="{00000000-0005-0000-0000-000025080000}"/>
    <cellStyle name="W?hrung_35ERI8T2gbIEMixb4v26icuOo" xfId="2074" xr:uid="{00000000-0005-0000-0000-000026080000}"/>
    <cellStyle name="W18orma蒨ðma5" xfId="2075" xr:uid="{00000000-0005-0000-0000-000027080000}"/>
    <cellStyle name="Währung [0]_ALLE_ITEMS_280800_EV_NL" xfId="2076" xr:uid="{00000000-0005-0000-0000-000028080000}"/>
    <cellStyle name="Währung_AKE_100N" xfId="2077" xr:uid="{00000000-0005-0000-0000-000029080000}"/>
    <cellStyle name="Walutowy [0]_Invoices2001Slovakia" xfId="2078" xr:uid="{00000000-0005-0000-0000-00002A080000}"/>
    <cellStyle name="Walutowy_Invoices2001Slovakia" xfId="2079" xr:uid="{00000000-0005-0000-0000-00002B080000}"/>
    <cellStyle name="Warning Text 2" xfId="2080" xr:uid="{00000000-0005-0000-0000-00002C080000}"/>
    <cellStyle name="wrap" xfId="2081" xr:uid="{00000000-0005-0000-0000-00002D080000}"/>
    <cellStyle name="Wไhrung [0]_35ERI8T2gbIEMixb4v26icuOo" xfId="2082" xr:uid="{00000000-0005-0000-0000-00002E080000}"/>
    <cellStyle name="Wไhrung_35ERI8T2gbIEMixb4v26icuOo" xfId="2083" xr:uid="{00000000-0005-0000-0000-00002F080000}"/>
    <cellStyle name="Xấu" xfId="2084" xr:uid="{00000000-0005-0000-0000-000030080000}"/>
    <cellStyle name="xuan" xfId="2085" xr:uid="{00000000-0005-0000-0000-000031080000}"/>
    <cellStyle name="y" xfId="2086" xr:uid="{00000000-0005-0000-0000-000032080000}"/>
    <cellStyle name="Ý kh¸c_B¶ng 1 (2)" xfId="2087" xr:uid="{00000000-0005-0000-0000-000033080000}"/>
    <cellStyle name="เครื่องหมายสกุลเงิน [0]_FTC_OFFER" xfId="2088" xr:uid="{00000000-0005-0000-0000-000034080000}"/>
    <cellStyle name="เครื่องหมายสกุลเงิน_FTC_OFFER" xfId="2089" xr:uid="{00000000-0005-0000-0000-000035080000}"/>
    <cellStyle name="ปกติ_FTC_OFFER" xfId="2090" xr:uid="{00000000-0005-0000-0000-000036080000}"/>
    <cellStyle name=" [0.00]_ Att. 1- Cover" xfId="2091" xr:uid="{00000000-0005-0000-0000-000037080000}"/>
    <cellStyle name="_ Att. 1- Cover" xfId="2092" xr:uid="{00000000-0005-0000-0000-000038080000}"/>
    <cellStyle name="?_ Att. 1- Cover" xfId="2093" xr:uid="{00000000-0005-0000-0000-000039080000}"/>
    <cellStyle name="똿뗦먛귟 [0.00]_PRODUCT DETAIL Q1" xfId="2094" xr:uid="{00000000-0005-0000-0000-00003A080000}"/>
    <cellStyle name="똿뗦먛귟_PRODUCT DETAIL Q1" xfId="2095" xr:uid="{00000000-0005-0000-0000-00003B080000}"/>
    <cellStyle name="믅됞 [0.00]_PRODUCT DETAIL Q1" xfId="2096" xr:uid="{00000000-0005-0000-0000-00003C080000}"/>
    <cellStyle name="믅됞_PRODUCT DETAIL Q1" xfId="2097" xr:uid="{00000000-0005-0000-0000-00003D080000}"/>
    <cellStyle name="백분율_††††† " xfId="2098" xr:uid="{00000000-0005-0000-0000-00003E080000}"/>
    <cellStyle name="뷭?_BOOKSHIP" xfId="2099" xr:uid="{00000000-0005-0000-0000-00003F080000}"/>
    <cellStyle name="안건회계법인" xfId="2100" xr:uid="{00000000-0005-0000-0000-000040080000}"/>
    <cellStyle name="콤마 [ - 유형1" xfId="2101" xr:uid="{00000000-0005-0000-0000-000041080000}"/>
    <cellStyle name="콤마 [ - 유형2" xfId="2102" xr:uid="{00000000-0005-0000-0000-000042080000}"/>
    <cellStyle name="콤마 [ - 유형3" xfId="2103" xr:uid="{00000000-0005-0000-0000-000043080000}"/>
    <cellStyle name="콤마 [ - 유형4" xfId="2104" xr:uid="{00000000-0005-0000-0000-000044080000}"/>
    <cellStyle name="콤마 [ - 유형5" xfId="2105" xr:uid="{00000000-0005-0000-0000-000045080000}"/>
    <cellStyle name="콤마 [ - 유형6" xfId="2106" xr:uid="{00000000-0005-0000-0000-000046080000}"/>
    <cellStyle name="콤마 [ - 유형7" xfId="2107" xr:uid="{00000000-0005-0000-0000-000047080000}"/>
    <cellStyle name="콤마 [ - 유형8" xfId="2108" xr:uid="{00000000-0005-0000-0000-000048080000}"/>
    <cellStyle name="콤마 [0]_ 비목별 월별기술 " xfId="2109" xr:uid="{00000000-0005-0000-0000-000049080000}"/>
    <cellStyle name="콤마_ 비목별 월별기술 " xfId="2110" xr:uid="{00000000-0005-0000-0000-00004A080000}"/>
    <cellStyle name="통화 [0]_††††† " xfId="2111" xr:uid="{00000000-0005-0000-0000-00004B080000}"/>
    <cellStyle name="통화_††††† " xfId="2112" xr:uid="{00000000-0005-0000-0000-00004C080000}"/>
    <cellStyle name="표준_ 97년 경영분석(안)" xfId="2113" xr:uid="{00000000-0005-0000-0000-00004D080000}"/>
    <cellStyle name="표줠_Sheet1_1_총괄표 (수출입) (2)" xfId="2114" xr:uid="{00000000-0005-0000-0000-00004E080000}"/>
    <cellStyle name="一般_00Q3902REV.1" xfId="2115" xr:uid="{00000000-0005-0000-0000-00004F080000}"/>
    <cellStyle name="千分位[0]_00Q3902REV.1" xfId="2116" xr:uid="{00000000-0005-0000-0000-000050080000}"/>
    <cellStyle name="千分位_00Q3902REV.1" xfId="2117" xr:uid="{00000000-0005-0000-0000-000051080000}"/>
    <cellStyle name="桁区切り [0.00]_BE-BQ" xfId="2118" xr:uid="{00000000-0005-0000-0000-000052080000}"/>
    <cellStyle name="桁区切り_08-00 NET Summary" xfId="2119" xr:uid="{00000000-0005-0000-0000-000053080000}"/>
    <cellStyle name="標準_(A1)BOQ " xfId="2120" xr:uid="{00000000-0005-0000-0000-000054080000}"/>
    <cellStyle name="貨幣 [0]_00Q3902REV.1" xfId="2121" xr:uid="{00000000-0005-0000-0000-000055080000}"/>
    <cellStyle name="貨幣[0]_BRE" xfId="2122" xr:uid="{00000000-0005-0000-0000-000056080000}"/>
    <cellStyle name="貨幣_00Q3902REV.1" xfId="2123" xr:uid="{00000000-0005-0000-0000-000057080000}"/>
    <cellStyle name="通貨 [0.00]_BE-BQ" xfId="2124" xr:uid="{00000000-0005-0000-0000-000058080000}"/>
    <cellStyle name="通貨_BE-BQ" xfId="2125" xr:uid="{00000000-0005-0000-0000-000059080000}"/>
    <cellStyle name="非表示" xfId="2126" xr:uid="{00000000-0005-0000-0000-00005A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zoomScale="85" zoomScaleNormal="85" workbookViewId="0">
      <selection activeCell="I10" sqref="I10"/>
    </sheetView>
  </sheetViews>
  <sheetFormatPr defaultColWidth="9.86328125" defaultRowHeight="14.25"/>
  <cols>
    <col min="1" max="1" width="4.59765625" style="2" customWidth="1"/>
    <col min="2" max="2" width="47.46484375" style="2" customWidth="1"/>
    <col min="3" max="3" width="9.265625" style="2" bestFit="1" customWidth="1"/>
    <col min="4" max="4" width="10.1328125" style="2" customWidth="1"/>
    <col min="5" max="5" width="10" style="62" hidden="1" customWidth="1"/>
    <col min="6" max="6" width="9.86328125" style="62" hidden="1" customWidth="1"/>
    <col min="7" max="7" width="9.86328125" style="62" customWidth="1"/>
    <col min="8" max="8" width="10.1328125" style="1" bestFit="1" customWidth="1" collapsed="1"/>
    <col min="9" max="12" width="10.1328125" style="2" bestFit="1" customWidth="1"/>
    <col min="13" max="16" width="9.86328125" style="2"/>
    <col min="17" max="17" width="14" style="2" bestFit="1" customWidth="1"/>
    <col min="18" max="247" width="9.86328125" style="2"/>
    <col min="248" max="248" width="4.59765625" style="2" customWidth="1"/>
    <col min="249" max="249" width="39.265625" style="2" customWidth="1"/>
    <col min="250" max="250" width="11.265625" style="2" customWidth="1"/>
    <col min="251" max="261" width="9.86328125" style="2" customWidth="1"/>
    <col min="262" max="503" width="9.86328125" style="2"/>
    <col min="504" max="504" width="4.59765625" style="2" customWidth="1"/>
    <col min="505" max="505" width="39.265625" style="2" customWidth="1"/>
    <col min="506" max="506" width="11.265625" style="2" customWidth="1"/>
    <col min="507" max="517" width="9.86328125" style="2" customWidth="1"/>
    <col min="518" max="759" width="9.86328125" style="2"/>
    <col min="760" max="760" width="4.59765625" style="2" customWidth="1"/>
    <col min="761" max="761" width="39.265625" style="2" customWidth="1"/>
    <col min="762" max="762" width="11.265625" style="2" customWidth="1"/>
    <col min="763" max="773" width="9.86328125" style="2" customWidth="1"/>
    <col min="774" max="1015" width="9.86328125" style="2"/>
    <col min="1016" max="1016" width="4.59765625" style="2" customWidth="1"/>
    <col min="1017" max="1017" width="39.265625" style="2" customWidth="1"/>
    <col min="1018" max="1018" width="11.265625" style="2" customWidth="1"/>
    <col min="1019" max="1029" width="9.86328125" style="2" customWidth="1"/>
    <col min="1030" max="1271" width="9.86328125" style="2"/>
    <col min="1272" max="1272" width="4.59765625" style="2" customWidth="1"/>
    <col min="1273" max="1273" width="39.265625" style="2" customWidth="1"/>
    <col min="1274" max="1274" width="11.265625" style="2" customWidth="1"/>
    <col min="1275" max="1285" width="9.86328125" style="2" customWidth="1"/>
    <col min="1286" max="1527" width="9.86328125" style="2"/>
    <col min="1528" max="1528" width="4.59765625" style="2" customWidth="1"/>
    <col min="1529" max="1529" width="39.265625" style="2" customWidth="1"/>
    <col min="1530" max="1530" width="11.265625" style="2" customWidth="1"/>
    <col min="1531" max="1541" width="9.86328125" style="2" customWidth="1"/>
    <col min="1542" max="1783" width="9.86328125" style="2"/>
    <col min="1784" max="1784" width="4.59765625" style="2" customWidth="1"/>
    <col min="1785" max="1785" width="39.265625" style="2" customWidth="1"/>
    <col min="1786" max="1786" width="11.265625" style="2" customWidth="1"/>
    <col min="1787" max="1797" width="9.86328125" style="2" customWidth="1"/>
    <col min="1798" max="2039" width="9.86328125" style="2"/>
    <col min="2040" max="2040" width="4.59765625" style="2" customWidth="1"/>
    <col min="2041" max="2041" width="39.265625" style="2" customWidth="1"/>
    <col min="2042" max="2042" width="11.265625" style="2" customWidth="1"/>
    <col min="2043" max="2053" width="9.86328125" style="2" customWidth="1"/>
    <col min="2054" max="2295" width="9.86328125" style="2"/>
    <col min="2296" max="2296" width="4.59765625" style="2" customWidth="1"/>
    <col min="2297" max="2297" width="39.265625" style="2" customWidth="1"/>
    <col min="2298" max="2298" width="11.265625" style="2" customWidth="1"/>
    <col min="2299" max="2309" width="9.86328125" style="2" customWidth="1"/>
    <col min="2310" max="2551" width="9.86328125" style="2"/>
    <col min="2552" max="2552" width="4.59765625" style="2" customWidth="1"/>
    <col min="2553" max="2553" width="39.265625" style="2" customWidth="1"/>
    <col min="2554" max="2554" width="11.265625" style="2" customWidth="1"/>
    <col min="2555" max="2565" width="9.86328125" style="2" customWidth="1"/>
    <col min="2566" max="2807" width="9.86328125" style="2"/>
    <col min="2808" max="2808" width="4.59765625" style="2" customWidth="1"/>
    <col min="2809" max="2809" width="39.265625" style="2" customWidth="1"/>
    <col min="2810" max="2810" width="11.265625" style="2" customWidth="1"/>
    <col min="2811" max="2821" width="9.86328125" style="2" customWidth="1"/>
    <col min="2822" max="3063" width="9.86328125" style="2"/>
    <col min="3064" max="3064" width="4.59765625" style="2" customWidth="1"/>
    <col min="3065" max="3065" width="39.265625" style="2" customWidth="1"/>
    <col min="3066" max="3066" width="11.265625" style="2" customWidth="1"/>
    <col min="3067" max="3077" width="9.86328125" style="2" customWidth="1"/>
    <col min="3078" max="3319" width="9.86328125" style="2"/>
    <col min="3320" max="3320" width="4.59765625" style="2" customWidth="1"/>
    <col min="3321" max="3321" width="39.265625" style="2" customWidth="1"/>
    <col min="3322" max="3322" width="11.265625" style="2" customWidth="1"/>
    <col min="3323" max="3333" width="9.86328125" style="2" customWidth="1"/>
    <col min="3334" max="3575" width="9.86328125" style="2"/>
    <col min="3576" max="3576" width="4.59765625" style="2" customWidth="1"/>
    <col min="3577" max="3577" width="39.265625" style="2" customWidth="1"/>
    <col min="3578" max="3578" width="11.265625" style="2" customWidth="1"/>
    <col min="3579" max="3589" width="9.86328125" style="2" customWidth="1"/>
    <col min="3590" max="3831" width="9.86328125" style="2"/>
    <col min="3832" max="3832" width="4.59765625" style="2" customWidth="1"/>
    <col min="3833" max="3833" width="39.265625" style="2" customWidth="1"/>
    <col min="3834" max="3834" width="11.265625" style="2" customWidth="1"/>
    <col min="3835" max="3845" width="9.86328125" style="2" customWidth="1"/>
    <col min="3846" max="4087" width="9.86328125" style="2"/>
    <col min="4088" max="4088" width="4.59765625" style="2" customWidth="1"/>
    <col min="4089" max="4089" width="39.265625" style="2" customWidth="1"/>
    <col min="4090" max="4090" width="11.265625" style="2" customWidth="1"/>
    <col min="4091" max="4101" width="9.86328125" style="2" customWidth="1"/>
    <col min="4102" max="4343" width="9.86328125" style="2"/>
    <col min="4344" max="4344" width="4.59765625" style="2" customWidth="1"/>
    <col min="4345" max="4345" width="39.265625" style="2" customWidth="1"/>
    <col min="4346" max="4346" width="11.265625" style="2" customWidth="1"/>
    <col min="4347" max="4357" width="9.86328125" style="2" customWidth="1"/>
    <col min="4358" max="4599" width="9.86328125" style="2"/>
    <col min="4600" max="4600" width="4.59765625" style="2" customWidth="1"/>
    <col min="4601" max="4601" width="39.265625" style="2" customWidth="1"/>
    <col min="4602" max="4602" width="11.265625" style="2" customWidth="1"/>
    <col min="4603" max="4613" width="9.86328125" style="2" customWidth="1"/>
    <col min="4614" max="4855" width="9.86328125" style="2"/>
    <col min="4856" max="4856" width="4.59765625" style="2" customWidth="1"/>
    <col min="4857" max="4857" width="39.265625" style="2" customWidth="1"/>
    <col min="4858" max="4858" width="11.265625" style="2" customWidth="1"/>
    <col min="4859" max="4869" width="9.86328125" style="2" customWidth="1"/>
    <col min="4870" max="5111" width="9.86328125" style="2"/>
    <col min="5112" max="5112" width="4.59765625" style="2" customWidth="1"/>
    <col min="5113" max="5113" width="39.265625" style="2" customWidth="1"/>
    <col min="5114" max="5114" width="11.265625" style="2" customWidth="1"/>
    <col min="5115" max="5125" width="9.86328125" style="2" customWidth="1"/>
    <col min="5126" max="5367" width="9.86328125" style="2"/>
    <col min="5368" max="5368" width="4.59765625" style="2" customWidth="1"/>
    <col min="5369" max="5369" width="39.265625" style="2" customWidth="1"/>
    <col min="5370" max="5370" width="11.265625" style="2" customWidth="1"/>
    <col min="5371" max="5381" width="9.86328125" style="2" customWidth="1"/>
    <col min="5382" max="5623" width="9.86328125" style="2"/>
    <col min="5624" max="5624" width="4.59765625" style="2" customWidth="1"/>
    <col min="5625" max="5625" width="39.265625" style="2" customWidth="1"/>
    <col min="5626" max="5626" width="11.265625" style="2" customWidth="1"/>
    <col min="5627" max="5637" width="9.86328125" style="2" customWidth="1"/>
    <col min="5638" max="5879" width="9.86328125" style="2"/>
    <col min="5880" max="5880" width="4.59765625" style="2" customWidth="1"/>
    <col min="5881" max="5881" width="39.265625" style="2" customWidth="1"/>
    <col min="5882" max="5882" width="11.265625" style="2" customWidth="1"/>
    <col min="5883" max="5893" width="9.86328125" style="2" customWidth="1"/>
    <col min="5894" max="6135" width="9.86328125" style="2"/>
    <col min="6136" max="6136" width="4.59765625" style="2" customWidth="1"/>
    <col min="6137" max="6137" width="39.265625" style="2" customWidth="1"/>
    <col min="6138" max="6138" width="11.265625" style="2" customWidth="1"/>
    <col min="6139" max="6149" width="9.86328125" style="2" customWidth="1"/>
    <col min="6150" max="6391" width="9.86328125" style="2"/>
    <col min="6392" max="6392" width="4.59765625" style="2" customWidth="1"/>
    <col min="6393" max="6393" width="39.265625" style="2" customWidth="1"/>
    <col min="6394" max="6394" width="11.265625" style="2" customWidth="1"/>
    <col min="6395" max="6405" width="9.86328125" style="2" customWidth="1"/>
    <col min="6406" max="6647" width="9.86328125" style="2"/>
    <col min="6648" max="6648" width="4.59765625" style="2" customWidth="1"/>
    <col min="6649" max="6649" width="39.265625" style="2" customWidth="1"/>
    <col min="6650" max="6650" width="11.265625" style="2" customWidth="1"/>
    <col min="6651" max="6661" width="9.86328125" style="2" customWidth="1"/>
    <col min="6662" max="6903" width="9.86328125" style="2"/>
    <col min="6904" max="6904" width="4.59765625" style="2" customWidth="1"/>
    <col min="6905" max="6905" width="39.265625" style="2" customWidth="1"/>
    <col min="6906" max="6906" width="11.265625" style="2" customWidth="1"/>
    <col min="6907" max="6917" width="9.86328125" style="2" customWidth="1"/>
    <col min="6918" max="7159" width="9.86328125" style="2"/>
    <col min="7160" max="7160" width="4.59765625" style="2" customWidth="1"/>
    <col min="7161" max="7161" width="39.265625" style="2" customWidth="1"/>
    <col min="7162" max="7162" width="11.265625" style="2" customWidth="1"/>
    <col min="7163" max="7173" width="9.86328125" style="2" customWidth="1"/>
    <col min="7174" max="7415" width="9.86328125" style="2"/>
    <col min="7416" max="7416" width="4.59765625" style="2" customWidth="1"/>
    <col min="7417" max="7417" width="39.265625" style="2" customWidth="1"/>
    <col min="7418" max="7418" width="11.265625" style="2" customWidth="1"/>
    <col min="7419" max="7429" width="9.86328125" style="2" customWidth="1"/>
    <col min="7430" max="7671" width="9.86328125" style="2"/>
    <col min="7672" max="7672" width="4.59765625" style="2" customWidth="1"/>
    <col min="7673" max="7673" width="39.265625" style="2" customWidth="1"/>
    <col min="7674" max="7674" width="11.265625" style="2" customWidth="1"/>
    <col min="7675" max="7685" width="9.86328125" style="2" customWidth="1"/>
    <col min="7686" max="7927" width="9.86328125" style="2"/>
    <col min="7928" max="7928" width="4.59765625" style="2" customWidth="1"/>
    <col min="7929" max="7929" width="39.265625" style="2" customWidth="1"/>
    <col min="7930" max="7930" width="11.265625" style="2" customWidth="1"/>
    <col min="7931" max="7941" width="9.86328125" style="2" customWidth="1"/>
    <col min="7942" max="8183" width="9.86328125" style="2"/>
    <col min="8184" max="8184" width="4.59765625" style="2" customWidth="1"/>
    <col min="8185" max="8185" width="39.265625" style="2" customWidth="1"/>
    <col min="8186" max="8186" width="11.265625" style="2" customWidth="1"/>
    <col min="8187" max="8197" width="9.86328125" style="2" customWidth="1"/>
    <col min="8198" max="8439" width="9.86328125" style="2"/>
    <col min="8440" max="8440" width="4.59765625" style="2" customWidth="1"/>
    <col min="8441" max="8441" width="39.265625" style="2" customWidth="1"/>
    <col min="8442" max="8442" width="11.265625" style="2" customWidth="1"/>
    <col min="8443" max="8453" width="9.86328125" style="2" customWidth="1"/>
    <col min="8454" max="8695" width="9.86328125" style="2"/>
    <col min="8696" max="8696" width="4.59765625" style="2" customWidth="1"/>
    <col min="8697" max="8697" width="39.265625" style="2" customWidth="1"/>
    <col min="8698" max="8698" width="11.265625" style="2" customWidth="1"/>
    <col min="8699" max="8709" width="9.86328125" style="2" customWidth="1"/>
    <col min="8710" max="8951" width="9.86328125" style="2"/>
    <col min="8952" max="8952" width="4.59765625" style="2" customWidth="1"/>
    <col min="8953" max="8953" width="39.265625" style="2" customWidth="1"/>
    <col min="8954" max="8954" width="11.265625" style="2" customWidth="1"/>
    <col min="8955" max="8965" width="9.86328125" style="2" customWidth="1"/>
    <col min="8966" max="9207" width="9.86328125" style="2"/>
    <col min="9208" max="9208" width="4.59765625" style="2" customWidth="1"/>
    <col min="9209" max="9209" width="39.265625" style="2" customWidth="1"/>
    <col min="9210" max="9210" width="11.265625" style="2" customWidth="1"/>
    <col min="9211" max="9221" width="9.86328125" style="2" customWidth="1"/>
    <col min="9222" max="9463" width="9.86328125" style="2"/>
    <col min="9464" max="9464" width="4.59765625" style="2" customWidth="1"/>
    <col min="9465" max="9465" width="39.265625" style="2" customWidth="1"/>
    <col min="9466" max="9466" width="11.265625" style="2" customWidth="1"/>
    <col min="9467" max="9477" width="9.86328125" style="2" customWidth="1"/>
    <col min="9478" max="9719" width="9.86328125" style="2"/>
    <col min="9720" max="9720" width="4.59765625" style="2" customWidth="1"/>
    <col min="9721" max="9721" width="39.265625" style="2" customWidth="1"/>
    <col min="9722" max="9722" width="11.265625" style="2" customWidth="1"/>
    <col min="9723" max="9733" width="9.86328125" style="2" customWidth="1"/>
    <col min="9734" max="9975" width="9.86328125" style="2"/>
    <col min="9976" max="9976" width="4.59765625" style="2" customWidth="1"/>
    <col min="9977" max="9977" width="39.265625" style="2" customWidth="1"/>
    <col min="9978" max="9978" width="11.265625" style="2" customWidth="1"/>
    <col min="9979" max="9989" width="9.86328125" style="2" customWidth="1"/>
    <col min="9990" max="10231" width="9.86328125" style="2"/>
    <col min="10232" max="10232" width="4.59765625" style="2" customWidth="1"/>
    <col min="10233" max="10233" width="39.265625" style="2" customWidth="1"/>
    <col min="10234" max="10234" width="11.265625" style="2" customWidth="1"/>
    <col min="10235" max="10245" width="9.86328125" style="2" customWidth="1"/>
    <col min="10246" max="10487" width="9.86328125" style="2"/>
    <col min="10488" max="10488" width="4.59765625" style="2" customWidth="1"/>
    <col min="10489" max="10489" width="39.265625" style="2" customWidth="1"/>
    <col min="10490" max="10490" width="11.265625" style="2" customWidth="1"/>
    <col min="10491" max="10501" width="9.86328125" style="2" customWidth="1"/>
    <col min="10502" max="10743" width="9.86328125" style="2"/>
    <col min="10744" max="10744" width="4.59765625" style="2" customWidth="1"/>
    <col min="10745" max="10745" width="39.265625" style="2" customWidth="1"/>
    <col min="10746" max="10746" width="11.265625" style="2" customWidth="1"/>
    <col min="10747" max="10757" width="9.86328125" style="2" customWidth="1"/>
    <col min="10758" max="10999" width="9.86328125" style="2"/>
    <col min="11000" max="11000" width="4.59765625" style="2" customWidth="1"/>
    <col min="11001" max="11001" width="39.265625" style="2" customWidth="1"/>
    <col min="11002" max="11002" width="11.265625" style="2" customWidth="1"/>
    <col min="11003" max="11013" width="9.86328125" style="2" customWidth="1"/>
    <col min="11014" max="11255" width="9.86328125" style="2"/>
    <col min="11256" max="11256" width="4.59765625" style="2" customWidth="1"/>
    <col min="11257" max="11257" width="39.265625" style="2" customWidth="1"/>
    <col min="11258" max="11258" width="11.265625" style="2" customWidth="1"/>
    <col min="11259" max="11269" width="9.86328125" style="2" customWidth="1"/>
    <col min="11270" max="11511" width="9.86328125" style="2"/>
    <col min="11512" max="11512" width="4.59765625" style="2" customWidth="1"/>
    <col min="11513" max="11513" width="39.265625" style="2" customWidth="1"/>
    <col min="11514" max="11514" width="11.265625" style="2" customWidth="1"/>
    <col min="11515" max="11525" width="9.86328125" style="2" customWidth="1"/>
    <col min="11526" max="11767" width="9.86328125" style="2"/>
    <col min="11768" max="11768" width="4.59765625" style="2" customWidth="1"/>
    <col min="11769" max="11769" width="39.265625" style="2" customWidth="1"/>
    <col min="11770" max="11770" width="11.265625" style="2" customWidth="1"/>
    <col min="11771" max="11781" width="9.86328125" style="2" customWidth="1"/>
    <col min="11782" max="12023" width="9.86328125" style="2"/>
    <col min="12024" max="12024" width="4.59765625" style="2" customWidth="1"/>
    <col min="12025" max="12025" width="39.265625" style="2" customWidth="1"/>
    <col min="12026" max="12026" width="11.265625" style="2" customWidth="1"/>
    <col min="12027" max="12037" width="9.86328125" style="2" customWidth="1"/>
    <col min="12038" max="12279" width="9.86328125" style="2"/>
    <col min="12280" max="12280" width="4.59765625" style="2" customWidth="1"/>
    <col min="12281" max="12281" width="39.265625" style="2" customWidth="1"/>
    <col min="12282" max="12282" width="11.265625" style="2" customWidth="1"/>
    <col min="12283" max="12293" width="9.86328125" style="2" customWidth="1"/>
    <col min="12294" max="12535" width="9.86328125" style="2"/>
    <col min="12536" max="12536" width="4.59765625" style="2" customWidth="1"/>
    <col min="12537" max="12537" width="39.265625" style="2" customWidth="1"/>
    <col min="12538" max="12538" width="11.265625" style="2" customWidth="1"/>
    <col min="12539" max="12549" width="9.86328125" style="2" customWidth="1"/>
    <col min="12550" max="12791" width="9.86328125" style="2"/>
    <col min="12792" max="12792" width="4.59765625" style="2" customWidth="1"/>
    <col min="12793" max="12793" width="39.265625" style="2" customWidth="1"/>
    <col min="12794" max="12794" width="11.265625" style="2" customWidth="1"/>
    <col min="12795" max="12805" width="9.86328125" style="2" customWidth="1"/>
    <col min="12806" max="13047" width="9.86328125" style="2"/>
    <col min="13048" max="13048" width="4.59765625" style="2" customWidth="1"/>
    <col min="13049" max="13049" width="39.265625" style="2" customWidth="1"/>
    <col min="13050" max="13050" width="11.265625" style="2" customWidth="1"/>
    <col min="13051" max="13061" width="9.86328125" style="2" customWidth="1"/>
    <col min="13062" max="13303" width="9.86328125" style="2"/>
    <col min="13304" max="13304" width="4.59765625" style="2" customWidth="1"/>
    <col min="13305" max="13305" width="39.265625" style="2" customWidth="1"/>
    <col min="13306" max="13306" width="11.265625" style="2" customWidth="1"/>
    <col min="13307" max="13317" width="9.86328125" style="2" customWidth="1"/>
    <col min="13318" max="13559" width="9.86328125" style="2"/>
    <col min="13560" max="13560" width="4.59765625" style="2" customWidth="1"/>
    <col min="13561" max="13561" width="39.265625" style="2" customWidth="1"/>
    <col min="13562" max="13562" width="11.265625" style="2" customWidth="1"/>
    <col min="13563" max="13573" width="9.86328125" style="2" customWidth="1"/>
    <col min="13574" max="13815" width="9.86328125" style="2"/>
    <col min="13816" max="13816" width="4.59765625" style="2" customWidth="1"/>
    <col min="13817" max="13817" width="39.265625" style="2" customWidth="1"/>
    <col min="13818" max="13818" width="11.265625" style="2" customWidth="1"/>
    <col min="13819" max="13829" width="9.86328125" style="2" customWidth="1"/>
    <col min="13830" max="14071" width="9.86328125" style="2"/>
    <col min="14072" max="14072" width="4.59765625" style="2" customWidth="1"/>
    <col min="14073" max="14073" width="39.265625" style="2" customWidth="1"/>
    <col min="14074" max="14074" width="11.265625" style="2" customWidth="1"/>
    <col min="14075" max="14085" width="9.86328125" style="2" customWidth="1"/>
    <col min="14086" max="14327" width="9.86328125" style="2"/>
    <col min="14328" max="14328" width="4.59765625" style="2" customWidth="1"/>
    <col min="14329" max="14329" width="39.265625" style="2" customWidth="1"/>
    <col min="14330" max="14330" width="11.265625" style="2" customWidth="1"/>
    <col min="14331" max="14341" width="9.86328125" style="2" customWidth="1"/>
    <col min="14342" max="14583" width="9.86328125" style="2"/>
    <col min="14584" max="14584" width="4.59765625" style="2" customWidth="1"/>
    <col min="14585" max="14585" width="39.265625" style="2" customWidth="1"/>
    <col min="14586" max="14586" width="11.265625" style="2" customWidth="1"/>
    <col min="14587" max="14597" width="9.86328125" style="2" customWidth="1"/>
    <col min="14598" max="14839" width="9.86328125" style="2"/>
    <col min="14840" max="14840" width="4.59765625" style="2" customWidth="1"/>
    <col min="14841" max="14841" width="39.265625" style="2" customWidth="1"/>
    <col min="14842" max="14842" width="11.265625" style="2" customWidth="1"/>
    <col min="14843" max="14853" width="9.86328125" style="2" customWidth="1"/>
    <col min="14854" max="15095" width="9.86328125" style="2"/>
    <col min="15096" max="15096" width="4.59765625" style="2" customWidth="1"/>
    <col min="15097" max="15097" width="39.265625" style="2" customWidth="1"/>
    <col min="15098" max="15098" width="11.265625" style="2" customWidth="1"/>
    <col min="15099" max="15109" width="9.86328125" style="2" customWidth="1"/>
    <col min="15110" max="15351" width="9.86328125" style="2"/>
    <col min="15352" max="15352" width="4.59765625" style="2" customWidth="1"/>
    <col min="15353" max="15353" width="39.265625" style="2" customWidth="1"/>
    <col min="15354" max="15354" width="11.265625" style="2" customWidth="1"/>
    <col min="15355" max="15365" width="9.86328125" style="2" customWidth="1"/>
    <col min="15366" max="15607" width="9.86328125" style="2"/>
    <col min="15608" max="15608" width="4.59765625" style="2" customWidth="1"/>
    <col min="15609" max="15609" width="39.265625" style="2" customWidth="1"/>
    <col min="15610" max="15610" width="11.265625" style="2" customWidth="1"/>
    <col min="15611" max="15621" width="9.86328125" style="2" customWidth="1"/>
    <col min="15622" max="15863" width="9.86328125" style="2"/>
    <col min="15864" max="15864" width="4.59765625" style="2" customWidth="1"/>
    <col min="15865" max="15865" width="39.265625" style="2" customWidth="1"/>
    <col min="15866" max="15866" width="11.265625" style="2" customWidth="1"/>
    <col min="15867" max="15877" width="9.86328125" style="2" customWidth="1"/>
    <col min="15878" max="16119" width="9.86328125" style="2"/>
    <col min="16120" max="16120" width="4.59765625" style="2" customWidth="1"/>
    <col min="16121" max="16121" width="39.265625" style="2" customWidth="1"/>
    <col min="16122" max="16122" width="11.265625" style="2" customWidth="1"/>
    <col min="16123" max="16133" width="9.86328125" style="2" customWidth="1"/>
    <col min="16134" max="16384" width="9.86328125" style="2"/>
  </cols>
  <sheetData>
    <row r="1" spans="1:17" ht="33" customHeight="1">
      <c r="A1" s="476" t="s">
        <v>363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313"/>
    </row>
    <row r="2" spans="1:17" s="3" customFormat="1" ht="21.6" customHeight="1">
      <c r="A2" s="477" t="s">
        <v>371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313"/>
    </row>
    <row r="3" spans="1:17" ht="14.25" customHeight="1">
      <c r="A3" s="480" t="s">
        <v>0</v>
      </c>
      <c r="B3" s="480" t="s">
        <v>1</v>
      </c>
      <c r="C3" s="480" t="s">
        <v>2</v>
      </c>
      <c r="D3" s="481" t="s">
        <v>332</v>
      </c>
      <c r="E3" s="483" t="s">
        <v>344</v>
      </c>
      <c r="F3" s="484"/>
      <c r="G3" s="485"/>
      <c r="H3" s="478" t="s">
        <v>345</v>
      </c>
      <c r="I3" s="478"/>
      <c r="J3" s="478"/>
      <c r="K3" s="478"/>
      <c r="L3" s="478"/>
      <c r="M3" s="313"/>
    </row>
    <row r="4" spans="1:17" ht="57.75" customHeight="1">
      <c r="A4" s="481"/>
      <c r="B4" s="481"/>
      <c r="C4" s="481"/>
      <c r="D4" s="482"/>
      <c r="E4" s="486"/>
      <c r="F4" s="487"/>
      <c r="G4" s="488"/>
      <c r="H4" s="68">
        <v>2026</v>
      </c>
      <c r="I4" s="68">
        <v>2027</v>
      </c>
      <c r="J4" s="68">
        <v>2028</v>
      </c>
      <c r="K4" s="68">
        <v>2029</v>
      </c>
      <c r="L4" s="68">
        <v>2030</v>
      </c>
      <c r="M4" s="313"/>
    </row>
    <row r="5" spans="1:17" ht="29.1" customHeight="1">
      <c r="A5" s="309"/>
      <c r="B5" s="309" t="s">
        <v>333</v>
      </c>
      <c r="C5" s="309"/>
      <c r="D5" s="309"/>
      <c r="E5" s="309"/>
      <c r="F5" s="309"/>
      <c r="G5" s="309"/>
      <c r="H5" s="371"/>
      <c r="I5" s="371"/>
      <c r="J5" s="371"/>
      <c r="K5" s="371"/>
      <c r="L5" s="371"/>
      <c r="M5" s="313"/>
    </row>
    <row r="6" spans="1:17" ht="29.1" customHeight="1">
      <c r="A6" s="309" t="s">
        <v>3</v>
      </c>
      <c r="B6" s="309" t="s">
        <v>70</v>
      </c>
      <c r="C6" s="309" t="s">
        <v>335</v>
      </c>
      <c r="D6" s="309"/>
      <c r="E6" s="309"/>
      <c r="F6" s="309"/>
      <c r="G6" s="309"/>
      <c r="H6" s="371"/>
      <c r="I6" s="371"/>
      <c r="J6" s="371"/>
      <c r="K6" s="371"/>
      <c r="L6" s="371"/>
      <c r="M6" s="313"/>
    </row>
    <row r="7" spans="1:17" ht="29.1" customHeight="1">
      <c r="A7" s="59">
        <v>1</v>
      </c>
      <c r="B7" s="69" t="s">
        <v>346</v>
      </c>
      <c r="C7" s="59" t="s">
        <v>4</v>
      </c>
      <c r="D7" s="369">
        <v>860</v>
      </c>
      <c r="E7" s="70">
        <v>167</v>
      </c>
      <c r="F7" s="308">
        <v>243.08799999999999</v>
      </c>
      <c r="G7" s="71">
        <v>249</v>
      </c>
      <c r="H7" s="317">
        <v>1168</v>
      </c>
      <c r="I7" s="413">
        <v>1172</v>
      </c>
      <c r="J7" s="413">
        <v>1174</v>
      </c>
      <c r="K7" s="413">
        <v>1170</v>
      </c>
      <c r="L7" s="413">
        <v>1165</v>
      </c>
      <c r="M7" s="313"/>
    </row>
    <row r="8" spans="1:17" ht="29.1" customHeight="1">
      <c r="A8" s="59">
        <v>2</v>
      </c>
      <c r="B8" s="69" t="s">
        <v>347</v>
      </c>
      <c r="C8" s="59" t="s">
        <v>181</v>
      </c>
      <c r="D8" s="369">
        <v>9</v>
      </c>
      <c r="E8" s="70">
        <v>6</v>
      </c>
      <c r="F8" s="70">
        <v>7</v>
      </c>
      <c r="G8" s="71">
        <v>7</v>
      </c>
      <c r="H8" s="317">
        <v>7</v>
      </c>
      <c r="I8" s="413">
        <v>0</v>
      </c>
      <c r="J8" s="413">
        <v>8</v>
      </c>
      <c r="K8" s="413">
        <v>0</v>
      </c>
      <c r="L8" s="413">
        <v>9</v>
      </c>
      <c r="M8" s="313"/>
    </row>
    <row r="9" spans="1:17" ht="29.1" customHeight="1">
      <c r="A9" s="59"/>
      <c r="B9" s="72" t="s">
        <v>183</v>
      </c>
      <c r="C9" s="59" t="s">
        <v>181</v>
      </c>
      <c r="D9" s="369">
        <v>2</v>
      </c>
      <c r="E9" s="70">
        <v>1</v>
      </c>
      <c r="F9" s="70">
        <v>1</v>
      </c>
      <c r="G9" s="71">
        <v>1</v>
      </c>
      <c r="H9" s="317"/>
      <c r="I9" s="413"/>
      <c r="J9" s="413">
        <v>1</v>
      </c>
      <c r="K9" s="413"/>
      <c r="L9" s="413">
        <v>1</v>
      </c>
      <c r="M9" s="313"/>
      <c r="Q9" s="422"/>
    </row>
    <row r="10" spans="1:17" ht="29.1" customHeight="1">
      <c r="A10" s="59">
        <v>3</v>
      </c>
      <c r="B10" s="73" t="s">
        <v>348</v>
      </c>
      <c r="C10" s="310" t="s">
        <v>13</v>
      </c>
      <c r="D10" s="369">
        <v>31500</v>
      </c>
      <c r="E10" s="74">
        <f>'3. CTCY'!D10</f>
        <v>6396.2</v>
      </c>
      <c r="F10" s="74">
        <f>'3. CTCY'!E10</f>
        <v>5866.6</v>
      </c>
      <c r="G10" s="414">
        <f>'3. CTCY'!F10</f>
        <v>5866.6</v>
      </c>
      <c r="H10" s="414">
        <f>'3. CTCY'!G10</f>
        <v>6759.4500000000007</v>
      </c>
      <c r="I10" s="414">
        <f>'3. CTCY'!H10</f>
        <v>6943.6</v>
      </c>
      <c r="J10" s="414">
        <f>'3. CTCY'!I10</f>
        <v>7125.5</v>
      </c>
      <c r="K10" s="414">
        <f>'3. CTCY'!J10</f>
        <v>6988.75</v>
      </c>
      <c r="L10" s="414">
        <f>'3. CTCY'!K10</f>
        <v>6852</v>
      </c>
      <c r="M10" s="313"/>
    </row>
    <row r="11" spans="1:17" s="55" customFormat="1" ht="29.1" customHeight="1">
      <c r="A11" s="59">
        <v>4</v>
      </c>
      <c r="B11" s="73" t="s">
        <v>349</v>
      </c>
      <c r="C11" s="310" t="s">
        <v>36</v>
      </c>
      <c r="D11" s="369">
        <v>76100</v>
      </c>
      <c r="E11" s="75">
        <v>11726</v>
      </c>
      <c r="F11" s="75">
        <v>61161</v>
      </c>
      <c r="G11" s="71">
        <v>11713</v>
      </c>
      <c r="H11" s="316">
        <v>14500</v>
      </c>
      <c r="I11" s="376">
        <v>14800</v>
      </c>
      <c r="J11" s="376">
        <v>15200</v>
      </c>
      <c r="K11" s="376">
        <v>15600</v>
      </c>
      <c r="L11" s="376">
        <v>16000</v>
      </c>
      <c r="M11" s="314"/>
    </row>
    <row r="12" spans="1:17" s="55" customFormat="1" ht="29.1" customHeight="1">
      <c r="A12" s="59">
        <v>5</v>
      </c>
      <c r="B12" s="73" t="s">
        <v>350</v>
      </c>
      <c r="C12" s="310" t="s">
        <v>370</v>
      </c>
      <c r="D12" s="369">
        <v>390</v>
      </c>
      <c r="E12" s="75">
        <v>102000</v>
      </c>
      <c r="F12" s="75"/>
      <c r="G12" s="71">
        <f>'3. CTCY'!F63</f>
        <v>102</v>
      </c>
      <c r="H12" s="71">
        <f>'3. CTCY'!G63</f>
        <v>104</v>
      </c>
      <c r="I12" s="71">
        <f>'3. CTCY'!H63</f>
        <v>105</v>
      </c>
      <c r="J12" s="71">
        <f>'3. CTCY'!I63</f>
        <v>106</v>
      </c>
      <c r="K12" s="71">
        <f>'3. CTCY'!J63</f>
        <v>105</v>
      </c>
      <c r="L12" s="71">
        <f>'3. CTCY'!K63</f>
        <v>104</v>
      </c>
      <c r="M12" s="314"/>
    </row>
    <row r="13" spans="1:17" s="55" customFormat="1" ht="29.1" customHeight="1">
      <c r="A13" s="309" t="s">
        <v>6</v>
      </c>
      <c r="B13" s="365" t="s">
        <v>334</v>
      </c>
      <c r="C13" s="366" t="s">
        <v>343</v>
      </c>
      <c r="D13" s="369"/>
      <c r="E13" s="75"/>
      <c r="F13" s="75"/>
      <c r="G13" s="71"/>
      <c r="H13" s="316"/>
      <c r="I13" s="376"/>
      <c r="J13" s="376"/>
      <c r="K13" s="376"/>
      <c r="L13" s="376"/>
      <c r="M13" s="314"/>
    </row>
    <row r="14" spans="1:17" ht="29.1" customHeight="1">
      <c r="A14" s="310">
        <v>6</v>
      </c>
      <c r="B14" s="69" t="s">
        <v>351</v>
      </c>
      <c r="C14" s="59" t="s">
        <v>46</v>
      </c>
      <c r="D14" s="369">
        <v>46</v>
      </c>
      <c r="E14" s="312">
        <f>'4. XH'!D12</f>
        <v>57.894000839043493</v>
      </c>
      <c r="F14" s="312">
        <f>'4. XH'!E12</f>
        <v>57.768144315480349</v>
      </c>
      <c r="G14" s="415">
        <v>57</v>
      </c>
      <c r="H14" s="415">
        <v>56</v>
      </c>
      <c r="I14" s="415">
        <v>53</v>
      </c>
      <c r="J14" s="415">
        <v>51</v>
      </c>
      <c r="K14" s="415">
        <v>48</v>
      </c>
      <c r="L14" s="415">
        <v>46</v>
      </c>
      <c r="M14" s="313"/>
    </row>
    <row r="15" spans="1:17" ht="29.1" customHeight="1">
      <c r="A15" s="76">
        <v>7</v>
      </c>
      <c r="B15" s="69" t="s">
        <v>353</v>
      </c>
      <c r="C15" s="59" t="s">
        <v>46</v>
      </c>
      <c r="D15" s="369">
        <v>34</v>
      </c>
      <c r="E15" s="70">
        <f>'4. XH'!D14</f>
        <v>26.8</v>
      </c>
      <c r="F15" s="70">
        <f>'4. XH'!E14</f>
        <v>26.8</v>
      </c>
      <c r="G15" s="415">
        <f>'4. XH'!F14</f>
        <v>26.8</v>
      </c>
      <c r="H15" s="415">
        <v>29</v>
      </c>
      <c r="I15" s="415">
        <v>31</v>
      </c>
      <c r="J15" s="415">
        <v>32.5</v>
      </c>
      <c r="K15" s="415">
        <v>33.299999999999997</v>
      </c>
      <c r="L15" s="415">
        <v>34</v>
      </c>
      <c r="M15" s="313"/>
    </row>
    <row r="16" spans="1:17" ht="29.1" customHeight="1">
      <c r="A16" s="76">
        <v>8</v>
      </c>
      <c r="B16" s="69" t="s">
        <v>352</v>
      </c>
      <c r="C16" s="59" t="s">
        <v>46</v>
      </c>
      <c r="D16" s="369">
        <v>24.1</v>
      </c>
      <c r="E16" s="70">
        <f>'4. XH'!D19</f>
        <v>31.84</v>
      </c>
      <c r="F16" s="70">
        <f>'4. XH'!E19</f>
        <v>30.82</v>
      </c>
      <c r="G16" s="415">
        <v>31</v>
      </c>
      <c r="H16" s="415">
        <v>30</v>
      </c>
      <c r="I16" s="415">
        <v>27</v>
      </c>
      <c r="J16" s="415">
        <v>26</v>
      </c>
      <c r="K16" s="415">
        <v>25.02</v>
      </c>
      <c r="L16" s="415">
        <v>24.1</v>
      </c>
      <c r="M16" s="313"/>
    </row>
    <row r="17" spans="1:13" ht="29.1" customHeight="1">
      <c r="A17" s="310">
        <v>9</v>
      </c>
      <c r="B17" s="372" t="s">
        <v>355</v>
      </c>
      <c r="C17" s="59" t="s">
        <v>65</v>
      </c>
      <c r="D17" s="369">
        <v>6</v>
      </c>
      <c r="E17" s="70">
        <v>3</v>
      </c>
      <c r="F17" s="77">
        <v>3</v>
      </c>
      <c r="G17" s="71">
        <v>3</v>
      </c>
      <c r="H17" s="317">
        <v>4</v>
      </c>
      <c r="I17" s="413">
        <v>4</v>
      </c>
      <c r="J17" s="413">
        <v>5</v>
      </c>
      <c r="K17" s="413">
        <v>5</v>
      </c>
      <c r="L17" s="413">
        <v>6</v>
      </c>
      <c r="M17" s="313"/>
    </row>
    <row r="18" spans="1:13" ht="29.1" customHeight="1">
      <c r="A18" s="76">
        <v>10</v>
      </c>
      <c r="B18" s="372" t="s">
        <v>354</v>
      </c>
      <c r="C18" s="59" t="s">
        <v>57</v>
      </c>
      <c r="D18" s="369">
        <v>17.5</v>
      </c>
      <c r="E18" s="70">
        <v>15</v>
      </c>
      <c r="F18" s="77">
        <v>15</v>
      </c>
      <c r="G18" s="71">
        <v>15</v>
      </c>
      <c r="H18" s="317">
        <v>16</v>
      </c>
      <c r="I18" s="413">
        <v>16</v>
      </c>
      <c r="J18" s="413">
        <v>16.5</v>
      </c>
      <c r="K18" s="413">
        <v>17</v>
      </c>
      <c r="L18" s="413">
        <v>17.5</v>
      </c>
      <c r="M18" s="313"/>
    </row>
    <row r="19" spans="1:13" ht="29.1" customHeight="1">
      <c r="A19" s="310">
        <v>11</v>
      </c>
      <c r="B19" s="69" t="s">
        <v>356</v>
      </c>
      <c r="C19" s="59" t="s">
        <v>46</v>
      </c>
      <c r="D19" s="369">
        <v>100</v>
      </c>
      <c r="E19" s="70">
        <v>100</v>
      </c>
      <c r="F19" s="70">
        <v>100</v>
      </c>
      <c r="G19" s="71">
        <v>100</v>
      </c>
      <c r="H19" s="317">
        <v>100</v>
      </c>
      <c r="I19" s="413">
        <v>100</v>
      </c>
      <c r="J19" s="413">
        <v>100</v>
      </c>
      <c r="K19" s="413">
        <v>100</v>
      </c>
      <c r="L19" s="413">
        <v>100</v>
      </c>
      <c r="M19" s="313"/>
    </row>
    <row r="20" spans="1:13" s="4" customFormat="1" ht="29.1" customHeight="1">
      <c r="A20" s="479">
        <v>12</v>
      </c>
      <c r="B20" s="373" t="s">
        <v>359</v>
      </c>
      <c r="C20" s="60" t="s">
        <v>46</v>
      </c>
      <c r="D20" s="369">
        <v>100</v>
      </c>
      <c r="E20" s="77">
        <v>100</v>
      </c>
      <c r="F20" s="77">
        <v>100</v>
      </c>
      <c r="G20" s="71">
        <v>100</v>
      </c>
      <c r="H20" s="317">
        <v>100</v>
      </c>
      <c r="I20" s="413">
        <v>100</v>
      </c>
      <c r="J20" s="413">
        <v>100</v>
      </c>
      <c r="K20" s="413">
        <v>100</v>
      </c>
      <c r="L20" s="413">
        <v>100</v>
      </c>
    </row>
    <row r="21" spans="1:13" s="4" customFormat="1" ht="29.1" customHeight="1">
      <c r="A21" s="479"/>
      <c r="B21" s="373" t="s">
        <v>358</v>
      </c>
      <c r="C21" s="60" t="s">
        <v>46</v>
      </c>
      <c r="D21" s="369">
        <v>100</v>
      </c>
      <c r="E21" s="77">
        <v>100</v>
      </c>
      <c r="F21" s="77">
        <v>100</v>
      </c>
      <c r="G21" s="71">
        <v>100</v>
      </c>
      <c r="H21" s="317">
        <v>100</v>
      </c>
      <c r="I21" s="413">
        <v>100</v>
      </c>
      <c r="J21" s="413">
        <v>100</v>
      </c>
      <c r="K21" s="413">
        <v>100</v>
      </c>
      <c r="L21" s="413">
        <v>100</v>
      </c>
    </row>
    <row r="22" spans="1:13" ht="29.1" customHeight="1">
      <c r="A22" s="60">
        <v>13</v>
      </c>
      <c r="B22" s="374" t="s">
        <v>357</v>
      </c>
      <c r="C22" s="61" t="s">
        <v>46</v>
      </c>
      <c r="D22" s="370">
        <v>100</v>
      </c>
      <c r="E22" s="78">
        <v>100</v>
      </c>
      <c r="F22" s="77">
        <v>100</v>
      </c>
      <c r="G22" s="71">
        <v>100</v>
      </c>
      <c r="H22" s="317">
        <v>100</v>
      </c>
      <c r="I22" s="413">
        <v>100</v>
      </c>
      <c r="J22" s="413">
        <v>100</v>
      </c>
      <c r="K22" s="413">
        <v>100</v>
      </c>
      <c r="L22" s="413">
        <v>100</v>
      </c>
      <c r="M22" s="313"/>
    </row>
    <row r="23" spans="1:13" ht="29.1" customHeight="1">
      <c r="A23" s="367" t="s">
        <v>53</v>
      </c>
      <c r="B23" s="375" t="s">
        <v>336</v>
      </c>
      <c r="C23" s="368" t="s">
        <v>337</v>
      </c>
      <c r="D23" s="370"/>
      <c r="E23" s="78"/>
      <c r="F23" s="77"/>
      <c r="G23" s="71"/>
      <c r="H23" s="317"/>
      <c r="I23" s="413"/>
      <c r="J23" s="413"/>
      <c r="K23" s="413"/>
      <c r="L23" s="413"/>
      <c r="M23" s="313"/>
    </row>
    <row r="24" spans="1:13" ht="29.1" customHeight="1">
      <c r="A24" s="60">
        <v>14</v>
      </c>
      <c r="B24" s="69" t="s">
        <v>361</v>
      </c>
      <c r="C24" s="59" t="s">
        <v>46</v>
      </c>
      <c r="D24" s="369">
        <v>30.7</v>
      </c>
      <c r="E24" s="308">
        <f>'5. MOI TRUONG'!D7</f>
        <v>30.674846625766872</v>
      </c>
      <c r="F24" s="308">
        <f>'5. MOI TRUONG'!E7</f>
        <v>30.674846625766872</v>
      </c>
      <c r="G24" s="415">
        <f>'5. MOI TRUONG'!F7</f>
        <v>30.674846625766872</v>
      </c>
      <c r="H24" s="415">
        <v>60</v>
      </c>
      <c r="I24" s="415">
        <v>65</v>
      </c>
      <c r="J24" s="415">
        <v>70</v>
      </c>
      <c r="K24" s="415">
        <v>75</v>
      </c>
      <c r="L24" s="415">
        <v>80</v>
      </c>
      <c r="M24" s="313"/>
    </row>
    <row r="25" spans="1:13" ht="29.1" customHeight="1">
      <c r="A25" s="310">
        <v>15</v>
      </c>
      <c r="B25" s="69" t="s">
        <v>360</v>
      </c>
      <c r="C25" s="59" t="s">
        <v>46</v>
      </c>
      <c r="D25" s="369">
        <v>84.6</v>
      </c>
      <c r="E25" s="70">
        <f>'5. MOI TRUONG'!D9</f>
        <v>84.6</v>
      </c>
      <c r="F25" s="70">
        <f>'5. MOI TRUONG'!E9</f>
        <v>84.6</v>
      </c>
      <c r="G25" s="415">
        <f>'5. MOI TRUONG'!F9</f>
        <v>84.6</v>
      </c>
      <c r="H25" s="415">
        <f>'5. MOI TRUONG'!G9</f>
        <v>86</v>
      </c>
      <c r="I25" s="415">
        <v>86</v>
      </c>
      <c r="J25" s="415">
        <v>87</v>
      </c>
      <c r="K25" s="415">
        <v>88</v>
      </c>
      <c r="L25" s="415">
        <v>90</v>
      </c>
      <c r="M25" s="313"/>
    </row>
    <row r="26" spans="1:13" ht="29.1" customHeight="1">
      <c r="A26" s="60">
        <v>16</v>
      </c>
      <c r="B26" s="69" t="s">
        <v>362</v>
      </c>
      <c r="C26" s="59" t="s">
        <v>46</v>
      </c>
      <c r="D26" s="369">
        <v>65</v>
      </c>
      <c r="E26" s="70">
        <f>'5. MOI TRUONG'!D10</f>
        <v>65</v>
      </c>
      <c r="F26" s="70">
        <f>'5. MOI TRUONG'!E10</f>
        <v>65</v>
      </c>
      <c r="G26" s="415">
        <f>'5. MOI TRUONG'!F10</f>
        <v>65</v>
      </c>
      <c r="H26" s="415">
        <v>65</v>
      </c>
      <c r="I26" s="415">
        <v>65</v>
      </c>
      <c r="J26" s="415">
        <v>65</v>
      </c>
      <c r="K26" s="415">
        <v>65</v>
      </c>
      <c r="L26" s="415">
        <v>65</v>
      </c>
      <c r="M26" s="315"/>
    </row>
  </sheetData>
  <mergeCells count="9">
    <mergeCell ref="A1:L1"/>
    <mergeCell ref="A2:L2"/>
    <mergeCell ref="H3:L3"/>
    <mergeCell ref="A20:A21"/>
    <mergeCell ref="A3:A4"/>
    <mergeCell ref="B3:B4"/>
    <mergeCell ref="C3:C4"/>
    <mergeCell ref="D3:D4"/>
    <mergeCell ref="E3:G4"/>
  </mergeCells>
  <pageMargins left="0.27" right="0.2" top="0.75" bottom="0.75" header="0.3" footer="0.3"/>
  <pageSetup scale="77" orientation="portrait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zoomScaleNormal="100" zoomScaleSheetLayoutView="115" workbookViewId="0">
      <selection activeCell="F12" sqref="F12"/>
    </sheetView>
  </sheetViews>
  <sheetFormatPr defaultRowHeight="14.25"/>
  <cols>
    <col min="1" max="1" width="4" customWidth="1"/>
    <col min="2" max="2" width="27.59765625" customWidth="1"/>
    <col min="3" max="3" width="8.3984375" bestFit="1" customWidth="1"/>
    <col min="4" max="4" width="7.3984375" hidden="1" customWidth="1"/>
    <col min="5" max="5" width="8.73046875" hidden="1" customWidth="1"/>
    <col min="6" max="6" width="8.46484375" bestFit="1" customWidth="1"/>
    <col min="7" max="7" width="8.73046875" customWidth="1"/>
    <col min="8" max="8" width="8.46484375" customWidth="1"/>
    <col min="9" max="9" width="8.73046875" customWidth="1"/>
    <col min="10" max="10" width="8.9296875" customWidth="1"/>
    <col min="11" max="11" width="9.59765625" customWidth="1"/>
  </cols>
  <sheetData>
    <row r="1" spans="1:11" ht="15.4">
      <c r="A1" s="5"/>
      <c r="B1" s="6"/>
      <c r="C1" s="7"/>
      <c r="D1" s="12"/>
      <c r="E1" s="12"/>
      <c r="F1" s="13"/>
      <c r="G1" s="13"/>
      <c r="H1" s="13"/>
      <c r="I1" s="13"/>
      <c r="J1" s="13"/>
    </row>
    <row r="2" spans="1:11" ht="15">
      <c r="A2" s="489" t="s">
        <v>67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</row>
    <row r="3" spans="1:11" ht="15.4">
      <c r="A3" s="490" t="str">
        <f>'1. CT chủ yếu'!A2:G2</f>
        <v>(Kèm theo Nghị quyết số 39/NQ-HĐND ngày  24 tháng 12 năm 2025 của Hội đồng nhân dân xã Mường Bang)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</row>
    <row r="4" spans="1:11" ht="15.4">
      <c r="A4" s="8"/>
      <c r="B4" s="9"/>
      <c r="C4" s="9"/>
      <c r="D4" s="14"/>
      <c r="E4" s="14"/>
      <c r="F4" s="14"/>
      <c r="G4" s="14"/>
      <c r="H4" s="14"/>
      <c r="I4" s="14"/>
      <c r="J4" s="421"/>
    </row>
    <row r="5" spans="1:11" ht="21" customHeight="1">
      <c r="A5" s="491" t="s">
        <v>68</v>
      </c>
      <c r="B5" s="491" t="s">
        <v>1</v>
      </c>
      <c r="C5" s="491" t="s">
        <v>2</v>
      </c>
      <c r="D5" s="483" t="s">
        <v>344</v>
      </c>
      <c r="E5" s="484"/>
      <c r="F5" s="485"/>
      <c r="G5" s="478" t="s">
        <v>345</v>
      </c>
      <c r="H5" s="478"/>
      <c r="I5" s="478"/>
      <c r="J5" s="478"/>
      <c r="K5" s="478"/>
    </row>
    <row r="6" spans="1:11" ht="21" customHeight="1">
      <c r="A6" s="491"/>
      <c r="B6" s="491"/>
      <c r="C6" s="491"/>
      <c r="D6" s="486"/>
      <c r="E6" s="487"/>
      <c r="F6" s="488"/>
      <c r="G6" s="68">
        <v>2026</v>
      </c>
      <c r="H6" s="68">
        <v>2027</v>
      </c>
      <c r="I6" s="68">
        <v>2028</v>
      </c>
      <c r="J6" s="68">
        <v>2029</v>
      </c>
      <c r="K6" s="68">
        <v>2030</v>
      </c>
    </row>
    <row r="7" spans="1:11" ht="21" customHeight="1">
      <c r="A7" s="458" t="s">
        <v>69</v>
      </c>
      <c r="B7" s="459" t="s">
        <v>70</v>
      </c>
      <c r="C7" s="460"/>
      <c r="D7" s="416"/>
      <c r="E7" s="416"/>
      <c r="F7" s="461"/>
      <c r="G7" s="461"/>
      <c r="H7" s="461"/>
      <c r="I7" s="461"/>
      <c r="J7" s="461"/>
      <c r="K7" s="65"/>
    </row>
    <row r="8" spans="1:11" ht="21" customHeight="1">
      <c r="A8" s="458">
        <v>1</v>
      </c>
      <c r="B8" s="459" t="s">
        <v>72</v>
      </c>
      <c r="C8" s="462" t="s">
        <v>71</v>
      </c>
      <c r="D8" s="416">
        <f>+D10+D11</f>
        <v>115.667</v>
      </c>
      <c r="E8" s="416">
        <f t="shared" ref="E8" si="0">+E10+E11</f>
        <v>101.619</v>
      </c>
      <c r="F8" s="472">
        <f>+F10+F11</f>
        <v>115.749</v>
      </c>
      <c r="G8" s="473">
        <f>G10+G11</f>
        <v>121.16800000000001</v>
      </c>
      <c r="H8" s="473">
        <f t="shared" ref="H8:K8" si="1">H10+H11</f>
        <v>121.172</v>
      </c>
      <c r="I8" s="473">
        <f t="shared" si="1"/>
        <v>121.17400000000001</v>
      </c>
      <c r="J8" s="473">
        <f t="shared" si="1"/>
        <v>121.17</v>
      </c>
      <c r="K8" s="473">
        <f t="shared" si="1"/>
        <v>121.16500000000001</v>
      </c>
    </row>
    <row r="9" spans="1:11" ht="21" customHeight="1">
      <c r="A9" s="458"/>
      <c r="B9" s="463" t="s">
        <v>56</v>
      </c>
      <c r="C9" s="460"/>
      <c r="D9" s="416"/>
      <c r="E9" s="416"/>
      <c r="F9" s="470"/>
      <c r="G9" s="470"/>
      <c r="H9" s="469"/>
      <c r="I9" s="470"/>
      <c r="J9" s="470"/>
      <c r="K9" s="474"/>
    </row>
    <row r="10" spans="1:11" ht="21" customHeight="1">
      <c r="A10" s="458" t="s">
        <v>63</v>
      </c>
      <c r="B10" s="463" t="s">
        <v>318</v>
      </c>
      <c r="C10" s="460" t="s">
        <v>71</v>
      </c>
      <c r="D10" s="416">
        <v>115.5</v>
      </c>
      <c r="E10" s="416">
        <v>101.38500000000001</v>
      </c>
      <c r="F10" s="470">
        <v>115.5</v>
      </c>
      <c r="G10" s="470">
        <v>120</v>
      </c>
      <c r="H10" s="469">
        <v>120</v>
      </c>
      <c r="I10" s="470">
        <v>120</v>
      </c>
      <c r="J10" s="470">
        <v>120</v>
      </c>
      <c r="K10" s="474">
        <v>120</v>
      </c>
    </row>
    <row r="11" spans="1:11" ht="21" customHeight="1">
      <c r="A11" s="458" t="s">
        <v>63</v>
      </c>
      <c r="B11" s="463" t="s">
        <v>73</v>
      </c>
      <c r="C11" s="460" t="s">
        <v>71</v>
      </c>
      <c r="D11" s="416">
        <v>0.16700000000000001</v>
      </c>
      <c r="E11" s="416">
        <v>0.23400000000000001</v>
      </c>
      <c r="F11" s="473">
        <v>0.249</v>
      </c>
      <c r="G11" s="473">
        <v>1.1679999999999999</v>
      </c>
      <c r="H11" s="472">
        <v>1.1719999999999999</v>
      </c>
      <c r="I11" s="473">
        <v>1.1739999999999999</v>
      </c>
      <c r="J11" s="473">
        <v>1.17</v>
      </c>
      <c r="K11" s="475">
        <v>1.165</v>
      </c>
    </row>
    <row r="12" spans="1:11" ht="21" customHeight="1">
      <c r="A12" s="458">
        <v>2</v>
      </c>
      <c r="B12" s="459" t="s">
        <v>74</v>
      </c>
      <c r="C12" s="462" t="s">
        <v>71</v>
      </c>
      <c r="D12" s="416">
        <v>115.67</v>
      </c>
      <c r="E12" s="416">
        <v>78.552000000000007</v>
      </c>
      <c r="F12" s="469">
        <v>115.67</v>
      </c>
      <c r="G12" s="470">
        <v>115.40900000000001</v>
      </c>
      <c r="H12" s="469">
        <v>115.45</v>
      </c>
      <c r="I12" s="470">
        <v>115.47</v>
      </c>
      <c r="J12" s="470">
        <v>115.46</v>
      </c>
      <c r="K12" s="474">
        <v>115.45</v>
      </c>
    </row>
    <row r="13" spans="1:11" ht="21" customHeight="1">
      <c r="A13" s="458"/>
      <c r="B13" s="464" t="s">
        <v>56</v>
      </c>
      <c r="C13" s="460"/>
      <c r="D13" s="416"/>
      <c r="E13" s="416"/>
      <c r="F13" s="471"/>
      <c r="G13" s="471"/>
      <c r="H13" s="469"/>
      <c r="I13" s="470"/>
      <c r="J13" s="470"/>
      <c r="K13" s="474"/>
    </row>
    <row r="14" spans="1:11" ht="21" customHeight="1">
      <c r="A14" s="465" t="s">
        <v>63</v>
      </c>
      <c r="B14" s="466" t="s">
        <v>5</v>
      </c>
      <c r="C14" s="460" t="s">
        <v>71</v>
      </c>
      <c r="D14" s="416">
        <v>95</v>
      </c>
      <c r="E14" s="416">
        <v>56.378</v>
      </c>
      <c r="F14" s="470">
        <v>95</v>
      </c>
      <c r="G14" s="470">
        <v>113.101</v>
      </c>
      <c r="H14" s="469">
        <v>113.15</v>
      </c>
      <c r="I14" s="470">
        <v>113.2</v>
      </c>
      <c r="J14" s="470">
        <v>113.18</v>
      </c>
      <c r="K14" s="474">
        <v>113.15</v>
      </c>
    </row>
  </sheetData>
  <mergeCells count="7">
    <mergeCell ref="A2:K2"/>
    <mergeCell ref="A3:K3"/>
    <mergeCell ref="A5:A6"/>
    <mergeCell ref="B5:B6"/>
    <mergeCell ref="C5:C6"/>
    <mergeCell ref="D5:F6"/>
    <mergeCell ref="G5:K5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3"/>
  <sheetViews>
    <sheetView topLeftCell="A8" zoomScaleNormal="100" zoomScaleSheetLayoutView="115" workbookViewId="0">
      <selection activeCell="G38" sqref="G38"/>
    </sheetView>
  </sheetViews>
  <sheetFormatPr defaultColWidth="9" defaultRowHeight="13.9"/>
  <cols>
    <col min="1" max="1" width="3.1328125" style="63" bestFit="1" customWidth="1"/>
    <col min="2" max="2" width="21.265625" style="63" bestFit="1" customWidth="1"/>
    <col min="3" max="3" width="8.265625" style="63" bestFit="1" customWidth="1"/>
    <col min="4" max="4" width="8.1328125" style="63" hidden="1" customWidth="1"/>
    <col min="5" max="5" width="8.73046875" style="63" hidden="1" customWidth="1"/>
    <col min="6" max="6" width="8.46484375" style="63" customWidth="1"/>
    <col min="7" max="7" width="8.1328125" style="63" bestFit="1" customWidth="1"/>
    <col min="8" max="10" width="8.46484375" style="63" customWidth="1"/>
    <col min="11" max="11" width="9.46484375" style="63" bestFit="1" customWidth="1"/>
    <col min="12" max="12" width="0" style="63" hidden="1" customWidth="1"/>
    <col min="13" max="16384" width="9" style="63"/>
  </cols>
  <sheetData>
    <row r="1" spans="1:12" ht="15">
      <c r="A1" s="493" t="s">
        <v>75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2" ht="15.4">
      <c r="A2" s="494" t="str">
        <f>'1. CT chủ yếu'!A2:G2</f>
        <v>(Kèm theo Nghị quyết số 39/NQ-HĐND ngày  24 tháng 12 năm 2025 của Hội đồng nhân dân xã Mường Bang)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2" ht="15.4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2" ht="25.5" customHeight="1">
      <c r="A4" s="495" t="s">
        <v>68</v>
      </c>
      <c r="B4" s="496" t="s">
        <v>1</v>
      </c>
      <c r="C4" s="496" t="s">
        <v>2</v>
      </c>
      <c r="D4" s="483" t="s">
        <v>344</v>
      </c>
      <c r="E4" s="484"/>
      <c r="F4" s="485"/>
      <c r="G4" s="478" t="s">
        <v>345</v>
      </c>
      <c r="H4" s="478"/>
      <c r="I4" s="478"/>
      <c r="J4" s="478"/>
      <c r="K4" s="478"/>
      <c r="L4" s="492" t="s">
        <v>330</v>
      </c>
    </row>
    <row r="5" spans="1:12" ht="25.5" customHeight="1">
      <c r="A5" s="495"/>
      <c r="B5" s="496"/>
      <c r="C5" s="496"/>
      <c r="D5" s="486"/>
      <c r="E5" s="487"/>
      <c r="F5" s="488"/>
      <c r="G5" s="68">
        <v>2026</v>
      </c>
      <c r="H5" s="68">
        <v>2027</v>
      </c>
      <c r="I5" s="68">
        <v>2028</v>
      </c>
      <c r="J5" s="68">
        <v>2029</v>
      </c>
      <c r="K5" s="68">
        <v>2030</v>
      </c>
      <c r="L5" s="492"/>
    </row>
    <row r="6" spans="1:12" ht="25.5">
      <c r="A6" s="321" t="s">
        <v>69</v>
      </c>
      <c r="B6" s="318" t="s">
        <v>76</v>
      </c>
      <c r="C6" s="321"/>
      <c r="D6" s="323"/>
      <c r="E6" s="323"/>
      <c r="F6" s="332"/>
      <c r="G6" s="332"/>
      <c r="H6" s="332"/>
      <c r="I6" s="332"/>
      <c r="J6" s="332"/>
      <c r="K6" s="332"/>
      <c r="L6" s="65" t="s">
        <v>192</v>
      </c>
    </row>
    <row r="7" spans="1:12" ht="38.25">
      <c r="A7" s="333">
        <v>1</v>
      </c>
      <c r="B7" s="334" t="s">
        <v>7</v>
      </c>
      <c r="C7" s="335"/>
      <c r="D7" s="336"/>
      <c r="E7" s="336"/>
      <c r="F7" s="337"/>
      <c r="G7" s="337"/>
      <c r="H7" s="337"/>
      <c r="I7" s="337"/>
      <c r="J7" s="337"/>
      <c r="K7" s="337"/>
      <c r="L7" s="65"/>
    </row>
    <row r="8" spans="1:12">
      <c r="A8" s="333" t="s">
        <v>8</v>
      </c>
      <c r="B8" s="334" t="s">
        <v>9</v>
      </c>
      <c r="C8" s="333"/>
      <c r="D8" s="338"/>
      <c r="E8" s="338"/>
      <c r="F8" s="339"/>
      <c r="G8" s="339"/>
      <c r="H8" s="339"/>
      <c r="I8" s="339"/>
      <c r="J8" s="339"/>
      <c r="K8" s="339"/>
      <c r="L8" s="65"/>
    </row>
    <row r="9" spans="1:12">
      <c r="A9" s="340" t="s">
        <v>63</v>
      </c>
      <c r="B9" s="341" t="s">
        <v>10</v>
      </c>
      <c r="C9" s="335" t="s">
        <v>16</v>
      </c>
      <c r="D9" s="342">
        <f>D12+D15+D18+D21</f>
        <v>1458</v>
      </c>
      <c r="E9" s="342">
        <f t="shared" ref="E9:K9" si="0">E12+E15+E18+E21</f>
        <v>1342.9</v>
      </c>
      <c r="F9" s="342">
        <f t="shared" si="0"/>
        <v>1342.9</v>
      </c>
      <c r="G9" s="342">
        <f t="shared" si="0"/>
        <v>1390</v>
      </c>
      <c r="H9" s="342">
        <f t="shared" si="0"/>
        <v>1390</v>
      </c>
      <c r="I9" s="342">
        <f t="shared" si="0"/>
        <v>1390</v>
      </c>
      <c r="J9" s="342">
        <f t="shared" si="0"/>
        <v>1390</v>
      </c>
      <c r="K9" s="342">
        <f t="shared" si="0"/>
        <v>1390</v>
      </c>
      <c r="L9" s="65"/>
    </row>
    <row r="10" spans="1:12">
      <c r="A10" s="340" t="s">
        <v>63</v>
      </c>
      <c r="B10" s="341" t="s">
        <v>12</v>
      </c>
      <c r="C10" s="335" t="s">
        <v>13</v>
      </c>
      <c r="D10" s="342">
        <f>D14+D17+D20+D23</f>
        <v>6396.2</v>
      </c>
      <c r="E10" s="342">
        <f t="shared" ref="E10:K10" si="1">E14+E17+E20+E23</f>
        <v>5866.6</v>
      </c>
      <c r="F10" s="342">
        <f t="shared" si="1"/>
        <v>5866.6</v>
      </c>
      <c r="G10" s="342">
        <f t="shared" si="1"/>
        <v>6759.4500000000007</v>
      </c>
      <c r="H10" s="342">
        <f t="shared" si="1"/>
        <v>6943.6</v>
      </c>
      <c r="I10" s="342">
        <f t="shared" si="1"/>
        <v>7125.5</v>
      </c>
      <c r="J10" s="342">
        <f t="shared" si="1"/>
        <v>6988.75</v>
      </c>
      <c r="K10" s="342">
        <f t="shared" si="1"/>
        <v>6852</v>
      </c>
      <c r="L10" s="65"/>
    </row>
    <row r="11" spans="1:12">
      <c r="A11" s="335" t="s">
        <v>14</v>
      </c>
      <c r="B11" s="341" t="s">
        <v>15</v>
      </c>
      <c r="C11" s="335" t="s">
        <v>16</v>
      </c>
      <c r="D11" s="336"/>
      <c r="E11" s="336"/>
      <c r="F11" s="339"/>
      <c r="G11" s="339"/>
      <c r="H11" s="343"/>
      <c r="I11" s="343"/>
      <c r="J11" s="343"/>
      <c r="K11" s="343"/>
      <c r="L11" s="65"/>
    </row>
    <row r="12" spans="1:12" ht="26.25">
      <c r="A12" s="335"/>
      <c r="B12" s="341" t="s">
        <v>17</v>
      </c>
      <c r="C12" s="335" t="s">
        <v>16</v>
      </c>
      <c r="D12" s="305">
        <v>221</v>
      </c>
      <c r="E12" s="305">
        <v>221</v>
      </c>
      <c r="F12" s="305">
        <v>221</v>
      </c>
      <c r="G12" s="305">
        <v>220</v>
      </c>
      <c r="H12" s="305">
        <v>220</v>
      </c>
      <c r="I12" s="305">
        <v>220</v>
      </c>
      <c r="J12" s="305">
        <v>220</v>
      </c>
      <c r="K12" s="305">
        <v>220</v>
      </c>
      <c r="L12" s="65"/>
    </row>
    <row r="13" spans="1:12">
      <c r="A13" s="335"/>
      <c r="B13" s="467" t="s">
        <v>28</v>
      </c>
      <c r="C13" s="335" t="s">
        <v>18</v>
      </c>
      <c r="D13" s="305">
        <v>62</v>
      </c>
      <c r="E13" s="305">
        <v>62</v>
      </c>
      <c r="F13" s="305">
        <v>62</v>
      </c>
      <c r="G13" s="305">
        <v>63</v>
      </c>
      <c r="H13" s="343">
        <v>64</v>
      </c>
      <c r="I13" s="343">
        <v>65</v>
      </c>
      <c r="J13" s="343">
        <v>64</v>
      </c>
      <c r="K13" s="343">
        <v>63</v>
      </c>
      <c r="L13" s="65"/>
    </row>
    <row r="14" spans="1:12">
      <c r="A14" s="335"/>
      <c r="B14" s="467" t="s">
        <v>365</v>
      </c>
      <c r="C14" s="335" t="s">
        <v>13</v>
      </c>
      <c r="D14" s="306">
        <f>D12*D13/10</f>
        <v>1370.2</v>
      </c>
      <c r="E14" s="306">
        <f t="shared" ref="E14:L14" si="2">E12*E13/10</f>
        <v>1370.2</v>
      </c>
      <c r="F14" s="306">
        <f t="shared" si="2"/>
        <v>1370.2</v>
      </c>
      <c r="G14" s="306">
        <f t="shared" si="2"/>
        <v>1386</v>
      </c>
      <c r="H14" s="306">
        <f t="shared" si="2"/>
        <v>1408</v>
      </c>
      <c r="I14" s="306">
        <f t="shared" si="2"/>
        <v>1430</v>
      </c>
      <c r="J14" s="306">
        <f t="shared" si="2"/>
        <v>1408</v>
      </c>
      <c r="K14" s="306">
        <f t="shared" si="2"/>
        <v>1386</v>
      </c>
      <c r="L14" s="306">
        <f t="shared" si="2"/>
        <v>0</v>
      </c>
    </row>
    <row r="15" spans="1:12" ht="26.25">
      <c r="A15" s="335"/>
      <c r="B15" s="341" t="s">
        <v>77</v>
      </c>
      <c r="C15" s="335" t="s">
        <v>16</v>
      </c>
      <c r="D15" s="305">
        <v>222</v>
      </c>
      <c r="E15" s="344">
        <f>222-70.8</f>
        <v>151.19999999999999</v>
      </c>
      <c r="F15" s="344">
        <f>222-70.8</f>
        <v>151.19999999999999</v>
      </c>
      <c r="G15" s="339">
        <v>222</v>
      </c>
      <c r="H15" s="339">
        <v>222</v>
      </c>
      <c r="I15" s="339">
        <v>222</v>
      </c>
      <c r="J15" s="339">
        <v>222</v>
      </c>
      <c r="K15" s="339">
        <v>222</v>
      </c>
      <c r="L15" s="65"/>
    </row>
    <row r="16" spans="1:12">
      <c r="A16" s="335"/>
      <c r="B16" s="341" t="s">
        <v>28</v>
      </c>
      <c r="C16" s="335" t="s">
        <v>18</v>
      </c>
      <c r="D16" s="305">
        <v>50</v>
      </c>
      <c r="E16" s="305">
        <v>50</v>
      </c>
      <c r="F16" s="339">
        <v>50</v>
      </c>
      <c r="G16" s="339">
        <v>52</v>
      </c>
      <c r="H16" s="343">
        <v>53</v>
      </c>
      <c r="I16" s="343">
        <v>54</v>
      </c>
      <c r="J16" s="343">
        <v>53</v>
      </c>
      <c r="K16" s="343">
        <v>52</v>
      </c>
      <c r="L16" s="65"/>
    </row>
    <row r="17" spans="1:12">
      <c r="A17" s="335"/>
      <c r="B17" s="341" t="s">
        <v>365</v>
      </c>
      <c r="C17" s="335" t="s">
        <v>13</v>
      </c>
      <c r="D17" s="306">
        <f>D15*D16/10</f>
        <v>1110</v>
      </c>
      <c r="E17" s="306">
        <f t="shared" ref="E17:K17" si="3">E15*E16/10</f>
        <v>755.99999999999989</v>
      </c>
      <c r="F17" s="306">
        <f t="shared" si="3"/>
        <v>755.99999999999989</v>
      </c>
      <c r="G17" s="306">
        <f t="shared" si="3"/>
        <v>1154.4000000000001</v>
      </c>
      <c r="H17" s="306">
        <f t="shared" si="3"/>
        <v>1176.5999999999999</v>
      </c>
      <c r="I17" s="306">
        <f t="shared" si="3"/>
        <v>1198.8</v>
      </c>
      <c r="J17" s="306">
        <f t="shared" si="3"/>
        <v>1176.5999999999999</v>
      </c>
      <c r="K17" s="306">
        <f t="shared" si="3"/>
        <v>1154.4000000000001</v>
      </c>
      <c r="L17" s="65"/>
    </row>
    <row r="18" spans="1:12" ht="26.25">
      <c r="A18" s="335"/>
      <c r="B18" s="341" t="s">
        <v>78</v>
      </c>
      <c r="C18" s="335" t="s">
        <v>16</v>
      </c>
      <c r="D18" s="305">
        <v>45</v>
      </c>
      <c r="E18" s="336">
        <v>44.5</v>
      </c>
      <c r="F18" s="339">
        <v>44.5</v>
      </c>
      <c r="G18" s="339">
        <v>45</v>
      </c>
      <c r="H18" s="339">
        <v>45</v>
      </c>
      <c r="I18" s="339">
        <v>45</v>
      </c>
      <c r="J18" s="339">
        <v>45</v>
      </c>
      <c r="K18" s="339">
        <v>45</v>
      </c>
      <c r="L18" s="65"/>
    </row>
    <row r="19" spans="1:12">
      <c r="A19" s="335"/>
      <c r="B19" s="341" t="s">
        <v>366</v>
      </c>
      <c r="C19" s="335" t="s">
        <v>18</v>
      </c>
      <c r="D19" s="305">
        <v>8</v>
      </c>
      <c r="E19" s="305">
        <v>8</v>
      </c>
      <c r="F19" s="305">
        <v>8</v>
      </c>
      <c r="G19" s="305">
        <v>14.5</v>
      </c>
      <c r="H19" s="343">
        <v>15.5</v>
      </c>
      <c r="I19" s="343">
        <v>16</v>
      </c>
      <c r="J19" s="343">
        <v>15.5</v>
      </c>
      <c r="K19" s="343">
        <v>15</v>
      </c>
      <c r="L19" s="65"/>
    </row>
    <row r="20" spans="1:12">
      <c r="A20" s="335"/>
      <c r="B20" s="341" t="s">
        <v>367</v>
      </c>
      <c r="C20" s="335" t="s">
        <v>13</v>
      </c>
      <c r="D20" s="305">
        <f>D18*D19/10</f>
        <v>36</v>
      </c>
      <c r="E20" s="305">
        <f t="shared" ref="E20:K20" si="4">E18*E19/10</f>
        <v>35.6</v>
      </c>
      <c r="F20" s="305">
        <f t="shared" si="4"/>
        <v>35.6</v>
      </c>
      <c r="G20" s="305">
        <f>G18*G19/10</f>
        <v>65.25</v>
      </c>
      <c r="H20" s="305">
        <f t="shared" si="4"/>
        <v>69.75</v>
      </c>
      <c r="I20" s="305">
        <f t="shared" si="4"/>
        <v>72</v>
      </c>
      <c r="J20" s="305">
        <f t="shared" si="4"/>
        <v>69.75</v>
      </c>
      <c r="K20" s="305">
        <f t="shared" si="4"/>
        <v>67.5</v>
      </c>
      <c r="L20" s="65"/>
    </row>
    <row r="21" spans="1:12">
      <c r="A21" s="335" t="s">
        <v>20</v>
      </c>
      <c r="B21" s="341" t="s">
        <v>21</v>
      </c>
      <c r="C21" s="335" t="s">
        <v>16</v>
      </c>
      <c r="D21" s="305">
        <v>970</v>
      </c>
      <c r="E21" s="345">
        <f>970-43.8</f>
        <v>926.2</v>
      </c>
      <c r="F21" s="345">
        <f>970-43.8</f>
        <v>926.2</v>
      </c>
      <c r="G21" s="339">
        <v>903</v>
      </c>
      <c r="H21" s="339">
        <v>903</v>
      </c>
      <c r="I21" s="339">
        <v>903</v>
      </c>
      <c r="J21" s="339">
        <v>903</v>
      </c>
      <c r="K21" s="339">
        <v>903</v>
      </c>
      <c r="L21" s="65"/>
    </row>
    <row r="22" spans="1:12">
      <c r="A22" s="335"/>
      <c r="B22" s="341" t="s">
        <v>22</v>
      </c>
      <c r="C22" s="335" t="s">
        <v>18</v>
      </c>
      <c r="D22" s="305">
        <v>40</v>
      </c>
      <c r="E22" s="305">
        <v>40</v>
      </c>
      <c r="F22" s="305">
        <v>40</v>
      </c>
      <c r="G22" s="305">
        <v>46</v>
      </c>
      <c r="H22" s="343">
        <v>47.5</v>
      </c>
      <c r="I22" s="343">
        <v>49</v>
      </c>
      <c r="J22" s="343">
        <v>48</v>
      </c>
      <c r="K22" s="343">
        <v>47</v>
      </c>
      <c r="L22" s="65"/>
    </row>
    <row r="23" spans="1:12">
      <c r="A23" s="335"/>
      <c r="B23" s="341" t="s">
        <v>79</v>
      </c>
      <c r="C23" s="335" t="s">
        <v>13</v>
      </c>
      <c r="D23" s="306">
        <f>D21*D22/10</f>
        <v>3880</v>
      </c>
      <c r="E23" s="306">
        <f t="shared" ref="E23:K23" si="5">E21*E22/10</f>
        <v>3704.8</v>
      </c>
      <c r="F23" s="306">
        <f t="shared" si="5"/>
        <v>3704.8</v>
      </c>
      <c r="G23" s="306">
        <f t="shared" si="5"/>
        <v>4153.8</v>
      </c>
      <c r="H23" s="306">
        <f t="shared" si="5"/>
        <v>4289.25</v>
      </c>
      <c r="I23" s="306">
        <f t="shared" si="5"/>
        <v>4424.7</v>
      </c>
      <c r="J23" s="306">
        <f t="shared" si="5"/>
        <v>4334.3999999999996</v>
      </c>
      <c r="K23" s="306">
        <f t="shared" si="5"/>
        <v>4244.1000000000004</v>
      </c>
      <c r="L23" s="65"/>
    </row>
    <row r="24" spans="1:12" ht="25.5">
      <c r="A24" s="333" t="s">
        <v>23</v>
      </c>
      <c r="B24" s="334" t="s">
        <v>80</v>
      </c>
      <c r="C24" s="333"/>
      <c r="D24" s="338"/>
      <c r="E24" s="338"/>
      <c r="F24" s="339"/>
      <c r="G24" s="339"/>
      <c r="H24" s="343"/>
      <c r="I24" s="343"/>
      <c r="J24" s="343"/>
      <c r="K24" s="343"/>
      <c r="L24" s="65"/>
    </row>
    <row r="25" spans="1:12">
      <c r="A25" s="346" t="s">
        <v>323</v>
      </c>
      <c r="B25" s="334" t="s">
        <v>324</v>
      </c>
      <c r="C25" s="333"/>
      <c r="D25" s="338"/>
      <c r="E25" s="338"/>
      <c r="F25" s="339"/>
      <c r="G25" s="339"/>
      <c r="H25" s="343"/>
      <c r="I25" s="343"/>
      <c r="J25" s="343"/>
      <c r="K25" s="343"/>
      <c r="L25" s="65"/>
    </row>
    <row r="26" spans="1:12">
      <c r="A26" s="333"/>
      <c r="B26" s="347" t="s">
        <v>325</v>
      </c>
      <c r="C26" s="335" t="s">
        <v>16</v>
      </c>
      <c r="D26" s="338"/>
      <c r="E26" s="338"/>
      <c r="F26" s="339"/>
      <c r="G26" s="339">
        <v>4</v>
      </c>
      <c r="H26" s="339">
        <v>4</v>
      </c>
      <c r="I26" s="339">
        <v>4</v>
      </c>
      <c r="J26" s="339">
        <v>4</v>
      </c>
      <c r="K26" s="339">
        <v>4</v>
      </c>
      <c r="L26" s="65"/>
    </row>
    <row r="27" spans="1:12">
      <c r="A27" s="333"/>
      <c r="B27" s="347" t="s">
        <v>326</v>
      </c>
      <c r="C27" s="335" t="s">
        <v>16</v>
      </c>
      <c r="D27" s="338"/>
      <c r="E27" s="338"/>
      <c r="F27" s="339"/>
      <c r="G27" s="339">
        <v>4</v>
      </c>
      <c r="H27" s="339"/>
      <c r="I27" s="343"/>
      <c r="J27" s="343"/>
      <c r="K27" s="343"/>
      <c r="L27" s="65"/>
    </row>
    <row r="28" spans="1:12">
      <c r="A28" s="333"/>
      <c r="B28" s="347" t="s">
        <v>327</v>
      </c>
      <c r="C28" s="335" t="s">
        <v>16</v>
      </c>
      <c r="D28" s="338"/>
      <c r="E28" s="338"/>
      <c r="F28" s="339"/>
      <c r="G28" s="339"/>
      <c r="H28" s="343">
        <v>2</v>
      </c>
      <c r="I28" s="343">
        <v>3</v>
      </c>
      <c r="J28" s="343">
        <v>4</v>
      </c>
      <c r="K28" s="343">
        <v>4</v>
      </c>
      <c r="L28" s="65"/>
    </row>
    <row r="29" spans="1:12">
      <c r="A29" s="333"/>
      <c r="B29" s="347" t="s">
        <v>328</v>
      </c>
      <c r="C29" s="335" t="s">
        <v>322</v>
      </c>
      <c r="D29" s="338"/>
      <c r="E29" s="338"/>
      <c r="F29" s="339"/>
      <c r="G29" s="339"/>
      <c r="H29" s="343">
        <v>18</v>
      </c>
      <c r="I29" s="343">
        <v>20</v>
      </c>
      <c r="J29" s="343">
        <v>19</v>
      </c>
      <c r="K29" s="343">
        <v>20</v>
      </c>
      <c r="L29" s="65"/>
    </row>
    <row r="30" spans="1:12">
      <c r="A30" s="333"/>
      <c r="B30" s="347" t="s">
        <v>329</v>
      </c>
      <c r="C30" s="335" t="s">
        <v>13</v>
      </c>
      <c r="D30" s="338"/>
      <c r="E30" s="338"/>
      <c r="F30" s="339"/>
      <c r="G30" s="339"/>
      <c r="H30" s="343">
        <f>H28*H29/10</f>
        <v>3.6</v>
      </c>
      <c r="I30" s="343">
        <f t="shared" ref="I30:K30" si="6">I28*I29/10</f>
        <v>6</v>
      </c>
      <c r="J30" s="343">
        <f t="shared" si="6"/>
        <v>7.6</v>
      </c>
      <c r="K30" s="343">
        <f t="shared" si="6"/>
        <v>8</v>
      </c>
      <c r="L30" s="65"/>
    </row>
    <row r="31" spans="1:12">
      <c r="A31" s="335" t="s">
        <v>63</v>
      </c>
      <c r="B31" s="341" t="s">
        <v>24</v>
      </c>
      <c r="C31" s="335"/>
      <c r="D31" s="336"/>
      <c r="E31" s="336"/>
      <c r="F31" s="339"/>
      <c r="G31" s="339"/>
      <c r="H31" s="343"/>
      <c r="I31" s="343"/>
      <c r="J31" s="343"/>
      <c r="K31" s="343"/>
      <c r="L31" s="65"/>
    </row>
    <row r="32" spans="1:12">
      <c r="A32" s="335"/>
      <c r="B32" s="347" t="s">
        <v>10</v>
      </c>
      <c r="C32" s="335" t="s">
        <v>16</v>
      </c>
      <c r="D32" s="305">
        <v>21</v>
      </c>
      <c r="E32" s="305">
        <v>21</v>
      </c>
      <c r="F32" s="305">
        <v>31</v>
      </c>
      <c r="G32" s="305">
        <v>31</v>
      </c>
      <c r="H32" s="343">
        <v>31</v>
      </c>
      <c r="I32" s="343">
        <v>31</v>
      </c>
      <c r="J32" s="343">
        <v>31</v>
      </c>
      <c r="K32" s="343">
        <v>31</v>
      </c>
      <c r="L32" s="65"/>
    </row>
    <row r="33" spans="1:12">
      <c r="A33" s="335"/>
      <c r="B33" s="341" t="s">
        <v>25</v>
      </c>
      <c r="C33" s="335" t="s">
        <v>16</v>
      </c>
      <c r="D33" s="336"/>
      <c r="E33" s="336"/>
      <c r="F33" s="339"/>
      <c r="G33" s="339"/>
      <c r="H33" s="343"/>
      <c r="I33" s="343"/>
      <c r="J33" s="343"/>
      <c r="K33" s="343"/>
      <c r="L33" s="65"/>
    </row>
    <row r="34" spans="1:12" ht="26.25">
      <c r="A34" s="335"/>
      <c r="B34" s="341" t="s">
        <v>26</v>
      </c>
      <c r="C34" s="335" t="s">
        <v>16</v>
      </c>
      <c r="D34" s="336"/>
      <c r="E34" s="336"/>
      <c r="F34" s="339">
        <v>21</v>
      </c>
      <c r="G34" s="339">
        <v>21</v>
      </c>
      <c r="H34" s="343">
        <v>23</v>
      </c>
      <c r="I34" s="343">
        <v>23</v>
      </c>
      <c r="J34" s="343">
        <v>25</v>
      </c>
      <c r="K34" s="343">
        <v>23</v>
      </c>
      <c r="L34" s="65"/>
    </row>
    <row r="35" spans="1:12">
      <c r="A35" s="335"/>
      <c r="B35" s="341" t="s">
        <v>28</v>
      </c>
      <c r="C35" s="335" t="s">
        <v>18</v>
      </c>
      <c r="D35" s="305">
        <f>D36/D32*10</f>
        <v>7.1428571428571432</v>
      </c>
      <c r="E35" s="305">
        <f t="shared" ref="E35" si="7">E36/E32*10</f>
        <v>7.1428571428571432</v>
      </c>
      <c r="F35" s="305">
        <v>90</v>
      </c>
      <c r="G35" s="305">
        <v>90</v>
      </c>
      <c r="H35" s="343">
        <v>91</v>
      </c>
      <c r="I35" s="343">
        <v>92</v>
      </c>
      <c r="J35" s="343">
        <v>92</v>
      </c>
      <c r="K35" s="343">
        <v>91</v>
      </c>
      <c r="L35" s="65"/>
    </row>
    <row r="36" spans="1:12">
      <c r="A36" s="335"/>
      <c r="B36" s="341" t="s">
        <v>81</v>
      </c>
      <c r="C36" s="335" t="s">
        <v>13</v>
      </c>
      <c r="D36" s="305">
        <v>15</v>
      </c>
      <c r="E36" s="305">
        <v>15</v>
      </c>
      <c r="F36" s="305">
        <f>F34*F35/10</f>
        <v>189</v>
      </c>
      <c r="G36" s="305">
        <f>G34*G35/10</f>
        <v>189</v>
      </c>
      <c r="H36" s="305">
        <f t="shared" ref="H36:L36" si="8">H34*H35/10</f>
        <v>209.3</v>
      </c>
      <c r="I36" s="305">
        <f t="shared" si="8"/>
        <v>211.6</v>
      </c>
      <c r="J36" s="305">
        <f t="shared" si="8"/>
        <v>230</v>
      </c>
      <c r="K36" s="305">
        <f t="shared" si="8"/>
        <v>209.3</v>
      </c>
      <c r="L36" s="305">
        <f t="shared" si="8"/>
        <v>0</v>
      </c>
    </row>
    <row r="37" spans="1:12" ht="25.5">
      <c r="A37" s="333" t="s">
        <v>27</v>
      </c>
      <c r="B37" s="334" t="s">
        <v>82</v>
      </c>
      <c r="C37" s="333"/>
      <c r="D37" s="338"/>
      <c r="E37" s="338"/>
      <c r="F37" s="339"/>
      <c r="G37" s="339"/>
      <c r="H37" s="343"/>
      <c r="I37" s="343"/>
      <c r="J37" s="343"/>
      <c r="K37" s="343"/>
      <c r="L37" s="65"/>
    </row>
    <row r="38" spans="1:12">
      <c r="A38" s="333" t="s">
        <v>63</v>
      </c>
      <c r="B38" s="341" t="s">
        <v>319</v>
      </c>
      <c r="C38" s="333"/>
      <c r="D38" s="338"/>
      <c r="E38" s="338"/>
      <c r="F38" s="339"/>
      <c r="G38" s="339"/>
      <c r="H38" s="343"/>
      <c r="I38" s="343"/>
      <c r="J38" s="343"/>
      <c r="K38" s="343"/>
      <c r="L38" s="65"/>
    </row>
    <row r="39" spans="1:12">
      <c r="A39" s="333"/>
      <c r="B39" s="341" t="s">
        <v>320</v>
      </c>
      <c r="C39" s="335" t="s">
        <v>16</v>
      </c>
      <c r="D39" s="338"/>
      <c r="E39" s="338"/>
      <c r="F39" s="339"/>
      <c r="G39" s="339">
        <v>1</v>
      </c>
      <c r="H39" s="343">
        <v>1</v>
      </c>
      <c r="I39" s="343">
        <v>1</v>
      </c>
      <c r="J39" s="343">
        <v>1</v>
      </c>
      <c r="K39" s="343">
        <v>1</v>
      </c>
      <c r="L39" s="65"/>
    </row>
    <row r="40" spans="1:12">
      <c r="A40" s="333"/>
      <c r="B40" s="341" t="s">
        <v>28</v>
      </c>
      <c r="C40" s="335" t="s">
        <v>322</v>
      </c>
      <c r="D40" s="338"/>
      <c r="E40" s="338"/>
      <c r="F40" s="339"/>
      <c r="G40" s="339">
        <v>11</v>
      </c>
      <c r="H40" s="343">
        <v>11</v>
      </c>
      <c r="I40" s="343">
        <v>12</v>
      </c>
      <c r="J40" s="343">
        <v>13</v>
      </c>
      <c r="K40" s="343">
        <v>12</v>
      </c>
      <c r="L40" s="65"/>
    </row>
    <row r="41" spans="1:12">
      <c r="A41" s="333"/>
      <c r="B41" s="341" t="s">
        <v>321</v>
      </c>
      <c r="C41" s="335" t="s">
        <v>13</v>
      </c>
      <c r="D41" s="338"/>
      <c r="E41" s="338"/>
      <c r="F41" s="339"/>
      <c r="G41" s="339">
        <f>G39*G40/10</f>
        <v>1.1000000000000001</v>
      </c>
      <c r="H41" s="339">
        <f t="shared" ref="H41:K41" si="9">H39*H40/10</f>
        <v>1.1000000000000001</v>
      </c>
      <c r="I41" s="339">
        <f t="shared" si="9"/>
        <v>1.2</v>
      </c>
      <c r="J41" s="339">
        <f t="shared" si="9"/>
        <v>1.3</v>
      </c>
      <c r="K41" s="339">
        <f t="shared" si="9"/>
        <v>1.2</v>
      </c>
      <c r="L41" s="65"/>
    </row>
    <row r="42" spans="1:12">
      <c r="A42" s="335" t="s">
        <v>63</v>
      </c>
      <c r="B42" s="341" t="s">
        <v>29</v>
      </c>
      <c r="C42" s="335"/>
      <c r="D42" s="336"/>
      <c r="E42" s="336"/>
      <c r="F42" s="339"/>
      <c r="G42" s="339"/>
      <c r="H42" s="343"/>
      <c r="I42" s="343"/>
      <c r="J42" s="343"/>
      <c r="K42" s="343"/>
      <c r="L42" s="65"/>
    </row>
    <row r="43" spans="1:12">
      <c r="A43" s="335"/>
      <c r="B43" s="341" t="s">
        <v>10</v>
      </c>
      <c r="C43" s="335" t="s">
        <v>16</v>
      </c>
      <c r="D43" s="336">
        <v>630</v>
      </c>
      <c r="E43" s="336">
        <v>599.1</v>
      </c>
      <c r="F43" s="336">
        <v>599.1</v>
      </c>
      <c r="G43" s="348">
        <v>700</v>
      </c>
      <c r="H43" s="343">
        <v>720</v>
      </c>
      <c r="I43" s="343">
        <v>740</v>
      </c>
      <c r="J43" s="343">
        <v>730</v>
      </c>
      <c r="K43" s="343">
        <v>720</v>
      </c>
      <c r="L43" s="65"/>
    </row>
    <row r="44" spans="1:12">
      <c r="A44" s="335"/>
      <c r="B44" s="341" t="s">
        <v>28</v>
      </c>
      <c r="C44" s="335" t="s">
        <v>18</v>
      </c>
      <c r="D44" s="336">
        <v>105</v>
      </c>
      <c r="E44" s="336">
        <v>105</v>
      </c>
      <c r="F44" s="336">
        <v>105</v>
      </c>
      <c r="G44" s="348">
        <v>130</v>
      </c>
      <c r="H44" s="343">
        <v>135</v>
      </c>
      <c r="I44" s="343">
        <v>140</v>
      </c>
      <c r="J44" s="343">
        <v>135</v>
      </c>
      <c r="K44" s="343">
        <v>130</v>
      </c>
      <c r="L44" s="65"/>
    </row>
    <row r="45" spans="1:12">
      <c r="A45" s="335"/>
      <c r="B45" s="341" t="s">
        <v>19</v>
      </c>
      <c r="C45" s="335" t="s">
        <v>13</v>
      </c>
      <c r="D45" s="349">
        <f>D43*D44/10</f>
        <v>6615</v>
      </c>
      <c r="E45" s="349">
        <f t="shared" ref="E45:K45" si="10">E43*E44/10</f>
        <v>6290.55</v>
      </c>
      <c r="F45" s="349">
        <f t="shared" si="10"/>
        <v>6290.55</v>
      </c>
      <c r="G45" s="350">
        <f t="shared" si="10"/>
        <v>9100</v>
      </c>
      <c r="H45" s="350">
        <f t="shared" si="10"/>
        <v>9720</v>
      </c>
      <c r="I45" s="350">
        <f t="shared" si="10"/>
        <v>10360</v>
      </c>
      <c r="J45" s="350">
        <f t="shared" si="10"/>
        <v>9855</v>
      </c>
      <c r="K45" s="350">
        <f t="shared" si="10"/>
        <v>9360</v>
      </c>
      <c r="L45" s="65"/>
    </row>
    <row r="46" spans="1:12">
      <c r="A46" s="333" t="s">
        <v>30</v>
      </c>
      <c r="B46" s="334" t="s">
        <v>31</v>
      </c>
      <c r="C46" s="333"/>
      <c r="D46" s="338"/>
      <c r="E46" s="338"/>
      <c r="F46" s="351"/>
      <c r="G46" s="351"/>
      <c r="H46" s="343"/>
      <c r="I46" s="343"/>
      <c r="J46" s="343"/>
      <c r="K46" s="343"/>
      <c r="L46" s="65"/>
    </row>
    <row r="47" spans="1:12">
      <c r="A47" s="335"/>
      <c r="B47" s="341" t="s">
        <v>10</v>
      </c>
      <c r="C47" s="335" t="s">
        <v>16</v>
      </c>
      <c r="D47" s="305">
        <v>121</v>
      </c>
      <c r="E47" s="305">
        <v>121</v>
      </c>
      <c r="F47" s="305">
        <v>121</v>
      </c>
      <c r="G47" s="307">
        <v>300</v>
      </c>
      <c r="H47" s="343">
        <v>320</v>
      </c>
      <c r="I47" s="343">
        <v>340</v>
      </c>
      <c r="J47" s="343">
        <v>330</v>
      </c>
      <c r="K47" s="343">
        <v>320</v>
      </c>
      <c r="L47" s="65"/>
    </row>
    <row r="48" spans="1:12" ht="26.25">
      <c r="A48" s="335"/>
      <c r="B48" s="347" t="s">
        <v>83</v>
      </c>
      <c r="C48" s="335" t="s">
        <v>16</v>
      </c>
      <c r="D48" s="336"/>
      <c r="E48" s="336"/>
      <c r="F48" s="351"/>
      <c r="G48" s="351"/>
      <c r="H48" s="343"/>
      <c r="I48" s="343"/>
      <c r="J48" s="343"/>
      <c r="K48" s="343"/>
      <c r="L48" s="65"/>
    </row>
    <row r="49" spans="1:12">
      <c r="A49" s="335"/>
      <c r="B49" s="341" t="s">
        <v>84</v>
      </c>
      <c r="C49" s="335" t="s">
        <v>16</v>
      </c>
      <c r="D49" s="336"/>
      <c r="E49" s="336"/>
      <c r="F49" s="351"/>
      <c r="G49" s="351"/>
      <c r="H49" s="343"/>
      <c r="I49" s="343"/>
      <c r="J49" s="343"/>
      <c r="K49" s="343"/>
      <c r="L49" s="65"/>
    </row>
    <row r="50" spans="1:12">
      <c r="A50" s="335"/>
      <c r="B50" s="341" t="s">
        <v>19</v>
      </c>
      <c r="C50" s="335" t="s">
        <v>13</v>
      </c>
      <c r="D50" s="352">
        <v>505</v>
      </c>
      <c r="E50" s="352">
        <v>505</v>
      </c>
      <c r="F50" s="352">
        <v>505</v>
      </c>
      <c r="G50" s="352">
        <v>1045</v>
      </c>
      <c r="H50" s="343">
        <v>1180</v>
      </c>
      <c r="I50" s="343">
        <v>1320</v>
      </c>
      <c r="J50" s="343">
        <v>1300</v>
      </c>
      <c r="K50" s="343">
        <v>1250</v>
      </c>
      <c r="L50" s="65"/>
    </row>
    <row r="51" spans="1:12">
      <c r="A51" s="333" t="s">
        <v>32</v>
      </c>
      <c r="B51" s="334" t="s">
        <v>33</v>
      </c>
      <c r="C51" s="335"/>
      <c r="D51" s="336"/>
      <c r="E51" s="336"/>
      <c r="F51" s="351"/>
      <c r="G51" s="351"/>
      <c r="H51" s="343"/>
      <c r="I51" s="343"/>
      <c r="J51" s="343"/>
      <c r="K51" s="343"/>
      <c r="L51" s="65"/>
    </row>
    <row r="52" spans="1:12">
      <c r="A52" s="333"/>
      <c r="B52" s="341" t="s">
        <v>10</v>
      </c>
      <c r="C52" s="335" t="s">
        <v>16</v>
      </c>
      <c r="D52" s="305">
        <v>115</v>
      </c>
      <c r="E52" s="305">
        <v>115</v>
      </c>
      <c r="F52" s="305">
        <v>115</v>
      </c>
      <c r="G52" s="305">
        <v>140</v>
      </c>
      <c r="H52" s="343">
        <v>150</v>
      </c>
      <c r="I52" s="343">
        <v>160</v>
      </c>
      <c r="J52" s="343">
        <v>155</v>
      </c>
      <c r="K52" s="343">
        <v>150</v>
      </c>
      <c r="L52" s="65"/>
    </row>
    <row r="53" spans="1:12">
      <c r="A53" s="321">
        <v>2</v>
      </c>
      <c r="B53" s="318" t="s">
        <v>42</v>
      </c>
      <c r="C53" s="319"/>
      <c r="D53" s="320"/>
      <c r="E53" s="320"/>
      <c r="F53" s="351"/>
      <c r="G53" s="351"/>
      <c r="H53" s="343"/>
      <c r="I53" s="343"/>
      <c r="J53" s="343"/>
      <c r="K53" s="343"/>
      <c r="L53" s="65"/>
    </row>
    <row r="54" spans="1:12">
      <c r="A54" s="321"/>
      <c r="B54" s="322" t="s">
        <v>43</v>
      </c>
      <c r="C54" s="319" t="s">
        <v>16</v>
      </c>
      <c r="D54" s="344">
        <v>27015</v>
      </c>
      <c r="E54" s="344">
        <v>27015</v>
      </c>
      <c r="F54" s="344">
        <v>27015</v>
      </c>
      <c r="G54" s="344">
        <v>27015</v>
      </c>
      <c r="H54" s="344">
        <v>27015</v>
      </c>
      <c r="I54" s="344">
        <v>27015</v>
      </c>
      <c r="J54" s="344">
        <v>27015</v>
      </c>
      <c r="K54" s="344">
        <v>27015</v>
      </c>
      <c r="L54" s="65"/>
    </row>
    <row r="55" spans="1:12">
      <c r="A55" s="319"/>
      <c r="B55" s="322" t="s">
        <v>44</v>
      </c>
      <c r="C55" s="319" t="s">
        <v>16</v>
      </c>
      <c r="D55" s="344">
        <v>17559.77</v>
      </c>
      <c r="E55" s="344">
        <v>17559.77</v>
      </c>
      <c r="F55" s="344">
        <v>17559.77</v>
      </c>
      <c r="G55" s="344">
        <f>G56*G54/100</f>
        <v>17559.75</v>
      </c>
      <c r="H55" s="344">
        <f t="shared" ref="H55:K55" si="11">H56*H54/100</f>
        <v>17559.75</v>
      </c>
      <c r="I55" s="344">
        <f t="shared" si="11"/>
        <v>17559.75</v>
      </c>
      <c r="J55" s="344">
        <f t="shared" si="11"/>
        <v>17559.75</v>
      </c>
      <c r="K55" s="344">
        <f t="shared" si="11"/>
        <v>17559.75</v>
      </c>
      <c r="L55" s="65"/>
    </row>
    <row r="56" spans="1:12">
      <c r="A56" s="319"/>
      <c r="B56" s="322" t="s">
        <v>45</v>
      </c>
      <c r="C56" s="319" t="s">
        <v>46</v>
      </c>
      <c r="D56" s="344">
        <f>D55/D54*100</f>
        <v>65.000074032944667</v>
      </c>
      <c r="E56" s="344">
        <f>E55/E54*100</f>
        <v>65.000074032944667</v>
      </c>
      <c r="F56" s="344">
        <f>F55/F54*100</f>
        <v>65.000074032944667</v>
      </c>
      <c r="G56" s="343">
        <v>65</v>
      </c>
      <c r="H56" s="343">
        <v>65</v>
      </c>
      <c r="I56" s="343">
        <v>65</v>
      </c>
      <c r="J56" s="343">
        <v>65</v>
      </c>
      <c r="K56" s="343">
        <v>65</v>
      </c>
      <c r="L56" s="65"/>
    </row>
    <row r="57" spans="1:12">
      <c r="A57" s="321">
        <v>3</v>
      </c>
      <c r="B57" s="318" t="s">
        <v>34</v>
      </c>
      <c r="C57" s="319"/>
      <c r="D57" s="344"/>
      <c r="E57" s="320"/>
      <c r="F57" s="339"/>
      <c r="G57" s="339"/>
      <c r="H57" s="343"/>
      <c r="I57" s="343"/>
      <c r="J57" s="343"/>
      <c r="K57" s="353"/>
      <c r="L57" s="65"/>
    </row>
    <row r="58" spans="1:12" ht="26.25">
      <c r="A58" s="319"/>
      <c r="B58" s="322" t="s">
        <v>35</v>
      </c>
      <c r="C58" s="319" t="s">
        <v>36</v>
      </c>
      <c r="D58" s="305">
        <v>2417</v>
      </c>
      <c r="E58" s="305">
        <v>2417</v>
      </c>
      <c r="F58" s="305">
        <v>2430</v>
      </c>
      <c r="G58" s="354">
        <v>3630</v>
      </c>
      <c r="H58" s="343">
        <v>3700</v>
      </c>
      <c r="I58" s="343">
        <v>3780</v>
      </c>
      <c r="J58" s="343">
        <v>3720</v>
      </c>
      <c r="K58" s="343">
        <v>3680</v>
      </c>
      <c r="L58" s="65">
        <v>3630</v>
      </c>
    </row>
    <row r="59" spans="1:12">
      <c r="A59" s="319"/>
      <c r="B59" s="322" t="s">
        <v>37</v>
      </c>
      <c r="C59" s="319" t="s">
        <v>36</v>
      </c>
      <c r="D59" s="305">
        <v>2983</v>
      </c>
      <c r="E59" s="305">
        <v>2983</v>
      </c>
      <c r="F59" s="305">
        <v>3013</v>
      </c>
      <c r="G59" s="354">
        <v>4108</v>
      </c>
      <c r="H59" s="343">
        <v>4200</v>
      </c>
      <c r="I59" s="343">
        <v>4300</v>
      </c>
      <c r="J59" s="343">
        <v>4250</v>
      </c>
      <c r="K59" s="343">
        <v>4200</v>
      </c>
      <c r="L59" s="65">
        <v>4108</v>
      </c>
    </row>
    <row r="60" spans="1:12" ht="26.25">
      <c r="A60" s="319"/>
      <c r="B60" s="322" t="s">
        <v>38</v>
      </c>
      <c r="C60" s="319" t="s">
        <v>36</v>
      </c>
      <c r="D60" s="305">
        <v>4946</v>
      </c>
      <c r="E60" s="305">
        <v>4946</v>
      </c>
      <c r="F60" s="305">
        <v>5008</v>
      </c>
      <c r="G60" s="354">
        <v>5100</v>
      </c>
      <c r="H60" s="343">
        <v>5200</v>
      </c>
      <c r="I60" s="343">
        <v>5300</v>
      </c>
      <c r="J60" s="343">
        <v>5200</v>
      </c>
      <c r="K60" s="343">
        <v>5100</v>
      </c>
      <c r="L60" s="65">
        <v>5100</v>
      </c>
    </row>
    <row r="61" spans="1:12">
      <c r="A61" s="319"/>
      <c r="B61" s="322" t="s">
        <v>39</v>
      </c>
      <c r="C61" s="319" t="s">
        <v>36</v>
      </c>
      <c r="D61" s="305">
        <v>472</v>
      </c>
      <c r="E61" s="305">
        <v>472</v>
      </c>
      <c r="F61" s="305">
        <v>472</v>
      </c>
      <c r="G61" s="354">
        <v>472</v>
      </c>
      <c r="H61" s="343">
        <v>470</v>
      </c>
      <c r="I61" s="343">
        <v>468</v>
      </c>
      <c r="J61" s="343">
        <v>465</v>
      </c>
      <c r="K61" s="343">
        <v>462</v>
      </c>
      <c r="L61" s="65">
        <v>472</v>
      </c>
    </row>
    <row r="62" spans="1:12">
      <c r="A62" s="319"/>
      <c r="B62" s="322" t="s">
        <v>40</v>
      </c>
      <c r="C62" s="319" t="s">
        <v>36</v>
      </c>
      <c r="D62" s="305">
        <v>908</v>
      </c>
      <c r="E62" s="305">
        <v>908</v>
      </c>
      <c r="F62" s="305">
        <v>908</v>
      </c>
      <c r="G62" s="354">
        <v>1058</v>
      </c>
      <c r="H62" s="343">
        <v>1100</v>
      </c>
      <c r="I62" s="343">
        <v>1150</v>
      </c>
      <c r="J62" s="343">
        <v>1120</v>
      </c>
      <c r="K62" s="343">
        <v>1100</v>
      </c>
      <c r="L62" s="65">
        <v>1058</v>
      </c>
    </row>
    <row r="63" spans="1:12">
      <c r="A63" s="319"/>
      <c r="B63" s="322" t="s">
        <v>41</v>
      </c>
      <c r="C63" s="319" t="s">
        <v>85</v>
      </c>
      <c r="D63" s="307">
        <v>102</v>
      </c>
      <c r="E63" s="307">
        <v>101</v>
      </c>
      <c r="F63" s="307">
        <v>102</v>
      </c>
      <c r="G63" s="354">
        <v>104</v>
      </c>
      <c r="H63" s="343">
        <v>105</v>
      </c>
      <c r="I63" s="343">
        <v>106</v>
      </c>
      <c r="J63" s="343">
        <v>105</v>
      </c>
      <c r="K63" s="343">
        <v>104</v>
      </c>
      <c r="L63" s="65">
        <v>104</v>
      </c>
    </row>
    <row r="64" spans="1:12" ht="26.25">
      <c r="A64" s="321"/>
      <c r="B64" s="322" t="s">
        <v>86</v>
      </c>
      <c r="C64" s="319" t="s">
        <v>13</v>
      </c>
      <c r="D64" s="352">
        <v>1105</v>
      </c>
      <c r="E64" s="320">
        <v>1095</v>
      </c>
      <c r="F64" s="339">
        <v>1105</v>
      </c>
      <c r="G64" s="339">
        <v>1175</v>
      </c>
      <c r="H64" s="343">
        <v>1210</v>
      </c>
      <c r="I64" s="343">
        <v>1245</v>
      </c>
      <c r="J64" s="343">
        <v>1230</v>
      </c>
      <c r="K64" s="343">
        <v>1215</v>
      </c>
      <c r="L64" s="65">
        <v>1175</v>
      </c>
    </row>
    <row r="65" spans="1:12">
      <c r="A65" s="355"/>
      <c r="B65" s="356" t="s">
        <v>87</v>
      </c>
      <c r="C65" s="357" t="s">
        <v>13</v>
      </c>
      <c r="D65" s="358"/>
      <c r="E65" s="358"/>
      <c r="F65" s="337"/>
      <c r="G65" s="337">
        <v>740</v>
      </c>
      <c r="H65" s="343">
        <v>760</v>
      </c>
      <c r="I65" s="343">
        <v>780</v>
      </c>
      <c r="J65" s="343">
        <v>770</v>
      </c>
      <c r="K65" s="343">
        <v>760</v>
      </c>
      <c r="L65" s="65">
        <v>740</v>
      </c>
    </row>
    <row r="66" spans="1:12">
      <c r="A66" s="321">
        <v>4</v>
      </c>
      <c r="B66" s="318" t="s">
        <v>47</v>
      </c>
      <c r="C66" s="319"/>
      <c r="D66" s="320"/>
      <c r="E66" s="320"/>
      <c r="F66" s="339"/>
      <c r="G66" s="339"/>
      <c r="H66" s="343"/>
      <c r="I66" s="343"/>
      <c r="J66" s="343"/>
      <c r="K66" s="343"/>
      <c r="L66" s="65"/>
    </row>
    <row r="67" spans="1:12" ht="26.25">
      <c r="A67" s="319"/>
      <c r="B67" s="322" t="s">
        <v>48</v>
      </c>
      <c r="C67" s="319" t="s">
        <v>16</v>
      </c>
      <c r="D67" s="305">
        <v>18</v>
      </c>
      <c r="E67" s="359">
        <f>D67-8</f>
        <v>10</v>
      </c>
      <c r="F67" s="339">
        <v>18</v>
      </c>
      <c r="G67" s="339">
        <v>18</v>
      </c>
      <c r="H67" s="343">
        <v>18</v>
      </c>
      <c r="I67" s="343">
        <v>18</v>
      </c>
      <c r="J67" s="343">
        <v>18</v>
      </c>
      <c r="K67" s="343">
        <v>18</v>
      </c>
      <c r="L67" s="65">
        <v>18</v>
      </c>
    </row>
    <row r="68" spans="1:12" ht="26.25" hidden="1">
      <c r="A68" s="319"/>
      <c r="B68" s="322" t="s">
        <v>49</v>
      </c>
      <c r="C68" s="319" t="s">
        <v>50</v>
      </c>
      <c r="D68" s="305">
        <f>D70+D71</f>
        <v>38</v>
      </c>
      <c r="E68" s="320"/>
      <c r="F68" s="339"/>
      <c r="G68" s="339"/>
      <c r="H68" s="343"/>
      <c r="I68" s="343"/>
      <c r="J68" s="343"/>
      <c r="K68" s="343"/>
      <c r="L68" s="65"/>
    </row>
    <row r="69" spans="1:12" ht="26.25">
      <c r="A69" s="319"/>
      <c r="B69" s="322" t="s">
        <v>331</v>
      </c>
      <c r="C69" s="319" t="s">
        <v>13</v>
      </c>
      <c r="D69" s="305"/>
      <c r="E69" s="320"/>
      <c r="F69" s="339"/>
      <c r="G69" s="468">
        <f>G70+G71</f>
        <v>40</v>
      </c>
      <c r="H69" s="468">
        <f t="shared" ref="H69:K69" si="12">H70+H71</f>
        <v>42</v>
      </c>
      <c r="I69" s="468">
        <f t="shared" si="12"/>
        <v>45</v>
      </c>
      <c r="J69" s="468">
        <f t="shared" si="12"/>
        <v>44</v>
      </c>
      <c r="K69" s="468">
        <f t="shared" si="12"/>
        <v>43</v>
      </c>
      <c r="L69" s="65">
        <v>40</v>
      </c>
    </row>
    <row r="70" spans="1:12">
      <c r="A70" s="319"/>
      <c r="B70" s="322" t="s">
        <v>368</v>
      </c>
      <c r="C70" s="319" t="s">
        <v>13</v>
      </c>
      <c r="D70" s="305">
        <v>35</v>
      </c>
      <c r="E70" s="305">
        <v>32</v>
      </c>
      <c r="F70" s="305">
        <v>35</v>
      </c>
      <c r="G70" s="339">
        <v>40</v>
      </c>
      <c r="H70" s="343">
        <v>42</v>
      </c>
      <c r="I70" s="343">
        <v>45</v>
      </c>
      <c r="J70" s="343">
        <v>44</v>
      </c>
      <c r="K70" s="343">
        <v>43</v>
      </c>
      <c r="L70" s="65">
        <v>40</v>
      </c>
    </row>
    <row r="71" spans="1:12">
      <c r="A71" s="319"/>
      <c r="B71" s="322" t="s">
        <v>369</v>
      </c>
      <c r="C71" s="319" t="s">
        <v>13</v>
      </c>
      <c r="D71" s="352">
        <v>3</v>
      </c>
      <c r="E71" s="352">
        <v>3</v>
      </c>
      <c r="F71" s="360"/>
      <c r="G71" s="360"/>
      <c r="H71" s="343"/>
      <c r="I71" s="343"/>
      <c r="J71" s="343"/>
      <c r="K71" s="343"/>
      <c r="L71" s="65"/>
    </row>
    <row r="72" spans="1:12">
      <c r="A72" s="321">
        <v>5</v>
      </c>
      <c r="B72" s="361" t="s">
        <v>51</v>
      </c>
      <c r="C72" s="321"/>
      <c r="D72" s="323"/>
      <c r="E72" s="323"/>
      <c r="F72" s="339"/>
      <c r="G72" s="339"/>
      <c r="H72" s="343"/>
      <c r="I72" s="343"/>
      <c r="J72" s="343"/>
      <c r="K72" s="343"/>
      <c r="L72" s="65"/>
    </row>
    <row r="73" spans="1:12" ht="26.25">
      <c r="A73" s="319"/>
      <c r="B73" s="322" t="s">
        <v>52</v>
      </c>
      <c r="C73" s="319" t="s">
        <v>46</v>
      </c>
      <c r="D73" s="345">
        <v>30.7</v>
      </c>
      <c r="E73" s="320">
        <v>30.7</v>
      </c>
      <c r="F73" s="339">
        <v>30.7</v>
      </c>
      <c r="G73" s="339">
        <v>60</v>
      </c>
      <c r="H73" s="343">
        <v>65</v>
      </c>
      <c r="I73" s="343">
        <v>70</v>
      </c>
      <c r="J73" s="343">
        <v>75</v>
      </c>
      <c r="K73" s="343">
        <v>80</v>
      </c>
      <c r="L73" s="65"/>
    </row>
    <row r="74" spans="1:12" ht="26.25" hidden="1">
      <c r="A74" s="319"/>
      <c r="B74" s="322" t="s">
        <v>88</v>
      </c>
      <c r="C74" s="58" t="s">
        <v>89</v>
      </c>
      <c r="D74" s="320"/>
      <c r="E74" s="320"/>
      <c r="F74" s="362"/>
      <c r="G74" s="362"/>
      <c r="H74" s="343"/>
      <c r="I74" s="343"/>
      <c r="J74" s="343"/>
      <c r="K74" s="343"/>
      <c r="L74" s="65"/>
    </row>
    <row r="75" spans="1:12" ht="25.5">
      <c r="A75" s="321" t="s">
        <v>90</v>
      </c>
      <c r="B75" s="318" t="s">
        <v>91</v>
      </c>
      <c r="C75" s="321"/>
      <c r="D75" s="320"/>
      <c r="E75" s="320"/>
      <c r="F75" s="339"/>
      <c r="G75" s="339"/>
      <c r="H75" s="343"/>
      <c r="I75" s="343"/>
      <c r="J75" s="343"/>
      <c r="K75" s="343"/>
      <c r="L75" s="65" t="s">
        <v>192</v>
      </c>
    </row>
    <row r="76" spans="1:12" ht="25.5" hidden="1">
      <c r="A76" s="321">
        <v>1</v>
      </c>
      <c r="B76" s="318" t="s">
        <v>92</v>
      </c>
      <c r="C76" s="319" t="s">
        <v>46</v>
      </c>
      <c r="D76" s="320"/>
      <c r="E76" s="320"/>
      <c r="F76" s="339"/>
      <c r="G76" s="339"/>
      <c r="H76" s="343"/>
      <c r="I76" s="343"/>
      <c r="J76" s="343"/>
      <c r="K76" s="343"/>
      <c r="L76" s="65"/>
    </row>
    <row r="77" spans="1:12" hidden="1">
      <c r="A77" s="321"/>
      <c r="B77" s="322" t="s">
        <v>93</v>
      </c>
      <c r="C77" s="319" t="s">
        <v>46</v>
      </c>
      <c r="D77" s="320"/>
      <c r="E77" s="320"/>
      <c r="F77" s="339"/>
      <c r="G77" s="339"/>
      <c r="H77" s="343"/>
      <c r="I77" s="343"/>
      <c r="J77" s="343"/>
      <c r="K77" s="343"/>
      <c r="L77" s="65"/>
    </row>
    <row r="78" spans="1:12" ht="26.25" hidden="1">
      <c r="A78" s="321"/>
      <c r="B78" s="322" t="s">
        <v>94</v>
      </c>
      <c r="C78" s="319" t="s">
        <v>46</v>
      </c>
      <c r="D78" s="320"/>
      <c r="E78" s="320"/>
      <c r="F78" s="339"/>
      <c r="G78" s="339"/>
      <c r="H78" s="343"/>
      <c r="I78" s="343"/>
      <c r="J78" s="343"/>
      <c r="K78" s="343"/>
      <c r="L78" s="65"/>
    </row>
    <row r="79" spans="1:12" ht="26.25" hidden="1">
      <c r="A79" s="321"/>
      <c r="B79" s="322" t="s">
        <v>95</v>
      </c>
      <c r="C79" s="319" t="s">
        <v>46</v>
      </c>
      <c r="D79" s="320"/>
      <c r="E79" s="320"/>
      <c r="F79" s="339"/>
      <c r="G79" s="339"/>
      <c r="H79" s="343"/>
      <c r="I79" s="343"/>
      <c r="J79" s="343"/>
      <c r="K79" s="343"/>
      <c r="L79" s="65"/>
    </row>
    <row r="80" spans="1:12" ht="26.25" hidden="1">
      <c r="A80" s="321"/>
      <c r="B80" s="322" t="s">
        <v>96</v>
      </c>
      <c r="C80" s="319" t="s">
        <v>46</v>
      </c>
      <c r="D80" s="320"/>
      <c r="E80" s="320"/>
      <c r="F80" s="339"/>
      <c r="G80" s="339"/>
      <c r="H80" s="343"/>
      <c r="I80" s="343"/>
      <c r="J80" s="343"/>
      <c r="K80" s="343"/>
      <c r="L80" s="65"/>
    </row>
    <row r="81" spans="1:12" ht="38.25">
      <c r="A81" s="321">
        <v>1</v>
      </c>
      <c r="B81" s="318" t="s">
        <v>97</v>
      </c>
      <c r="C81" s="319"/>
      <c r="D81" s="320"/>
      <c r="E81" s="320"/>
      <c r="F81" s="362"/>
      <c r="G81" s="362"/>
      <c r="H81" s="343"/>
      <c r="I81" s="343"/>
      <c r="J81" s="343"/>
      <c r="K81" s="343"/>
      <c r="L81" s="65"/>
    </row>
    <row r="82" spans="1:12" hidden="1">
      <c r="A82" s="319"/>
      <c r="B82" s="322" t="s">
        <v>98</v>
      </c>
      <c r="C82" s="319" t="s">
        <v>99</v>
      </c>
      <c r="D82" s="320"/>
      <c r="E82" s="320"/>
      <c r="F82" s="339"/>
      <c r="G82" s="339"/>
      <c r="H82" s="343"/>
      <c r="I82" s="343"/>
      <c r="J82" s="343"/>
      <c r="K82" s="343"/>
      <c r="L82" s="65"/>
    </row>
    <row r="83" spans="1:12" ht="26.25" hidden="1">
      <c r="A83" s="319"/>
      <c r="B83" s="322" t="s">
        <v>100</v>
      </c>
      <c r="C83" s="319" t="s">
        <v>101</v>
      </c>
      <c r="D83" s="320"/>
      <c r="E83" s="320"/>
      <c r="F83" s="339"/>
      <c r="G83" s="339"/>
      <c r="H83" s="343"/>
      <c r="I83" s="343"/>
      <c r="J83" s="343"/>
      <c r="K83" s="343"/>
      <c r="L83" s="65"/>
    </row>
    <row r="84" spans="1:12" hidden="1">
      <c r="A84" s="319"/>
      <c r="B84" s="322" t="s">
        <v>102</v>
      </c>
      <c r="C84" s="319" t="s">
        <v>13</v>
      </c>
      <c r="D84" s="320"/>
      <c r="E84" s="320"/>
      <c r="F84" s="339"/>
      <c r="G84" s="339"/>
      <c r="H84" s="343"/>
      <c r="I84" s="343"/>
      <c r="J84" s="343"/>
      <c r="K84" s="343"/>
      <c r="L84" s="65"/>
    </row>
    <row r="85" spans="1:12" hidden="1">
      <c r="A85" s="319"/>
      <c r="B85" s="322" t="s">
        <v>103</v>
      </c>
      <c r="C85" s="319" t="s">
        <v>13</v>
      </c>
      <c r="D85" s="320"/>
      <c r="E85" s="320"/>
      <c r="F85" s="339"/>
      <c r="G85" s="339"/>
      <c r="H85" s="343"/>
      <c r="I85" s="343"/>
      <c r="J85" s="343"/>
      <c r="K85" s="343"/>
      <c r="L85" s="65"/>
    </row>
    <row r="86" spans="1:12" hidden="1">
      <c r="A86" s="319"/>
      <c r="B86" s="322" t="s">
        <v>104</v>
      </c>
      <c r="C86" s="319" t="s">
        <v>105</v>
      </c>
      <c r="D86" s="320"/>
      <c r="E86" s="320"/>
      <c r="F86" s="362"/>
      <c r="G86" s="362"/>
      <c r="H86" s="343"/>
      <c r="I86" s="343"/>
      <c r="J86" s="343"/>
      <c r="K86" s="343"/>
      <c r="L86" s="65"/>
    </row>
    <row r="87" spans="1:12" hidden="1">
      <c r="A87" s="319"/>
      <c r="B87" s="322" t="s">
        <v>106</v>
      </c>
      <c r="C87" s="319" t="s">
        <v>107</v>
      </c>
      <c r="D87" s="320"/>
      <c r="E87" s="320"/>
      <c r="F87" s="339"/>
      <c r="G87" s="339"/>
      <c r="H87" s="343"/>
      <c r="I87" s="343"/>
      <c r="J87" s="343"/>
      <c r="K87" s="343"/>
      <c r="L87" s="65"/>
    </row>
    <row r="88" spans="1:12" ht="26.25">
      <c r="A88" s="319"/>
      <c r="B88" s="322" t="s">
        <v>108</v>
      </c>
      <c r="C88" s="319" t="s">
        <v>109</v>
      </c>
      <c r="D88" s="320">
        <v>41.29</v>
      </c>
      <c r="E88" s="320">
        <v>30.3</v>
      </c>
      <c r="F88" s="339">
        <v>41.29</v>
      </c>
      <c r="G88" s="339">
        <v>41.3</v>
      </c>
      <c r="H88" s="339">
        <v>42</v>
      </c>
      <c r="I88" s="339">
        <v>42.1</v>
      </c>
      <c r="J88" s="339">
        <v>41.5</v>
      </c>
      <c r="K88" s="339">
        <v>41.3</v>
      </c>
      <c r="L88" s="65"/>
    </row>
    <row r="89" spans="1:12" hidden="1">
      <c r="A89" s="326" t="s">
        <v>110</v>
      </c>
      <c r="B89" s="327" t="s">
        <v>111</v>
      </c>
      <c r="C89" s="328"/>
      <c r="D89" s="329"/>
      <c r="E89" s="329"/>
      <c r="F89" s="330"/>
      <c r="G89" s="330"/>
      <c r="H89" s="330"/>
      <c r="I89" s="330"/>
      <c r="J89" s="330"/>
      <c r="K89" s="331" t="e">
        <f t="shared" ref="K89:K93" si="13">G89/F89*100</f>
        <v>#DIV/0!</v>
      </c>
    </row>
    <row r="90" spans="1:12" ht="25.5" hidden="1">
      <c r="A90" s="16">
        <v>1</v>
      </c>
      <c r="B90" s="15" t="s">
        <v>112</v>
      </c>
      <c r="C90" s="16" t="s">
        <v>71</v>
      </c>
      <c r="D90" s="11"/>
      <c r="E90" s="11"/>
      <c r="F90" s="20"/>
      <c r="G90" s="20"/>
      <c r="H90" s="20"/>
      <c r="I90" s="20"/>
      <c r="J90" s="20"/>
      <c r="K90" s="304" t="e">
        <f t="shared" si="13"/>
        <v>#DIV/0!</v>
      </c>
    </row>
    <row r="91" spans="1:12" hidden="1">
      <c r="A91" s="26">
        <v>2</v>
      </c>
      <c r="B91" s="25" t="s">
        <v>113</v>
      </c>
      <c r="C91" s="16"/>
      <c r="D91" s="19"/>
      <c r="E91" s="19"/>
      <c r="F91" s="21"/>
      <c r="G91" s="21"/>
      <c r="H91" s="21"/>
      <c r="I91" s="21"/>
      <c r="J91" s="21"/>
      <c r="K91" s="304" t="e">
        <f t="shared" si="13"/>
        <v>#DIV/0!</v>
      </c>
    </row>
    <row r="92" spans="1:12" ht="26.25" hidden="1">
      <c r="A92" s="27"/>
      <c r="B92" s="17" t="s">
        <v>114</v>
      </c>
      <c r="C92" s="18" t="s">
        <v>115</v>
      </c>
      <c r="D92" s="19"/>
      <c r="E92" s="19"/>
      <c r="F92" s="21"/>
      <c r="G92" s="21"/>
      <c r="H92" s="21"/>
      <c r="I92" s="21"/>
      <c r="J92" s="21"/>
      <c r="K92" s="304" t="e">
        <f t="shared" si="13"/>
        <v>#DIV/0!</v>
      </c>
    </row>
    <row r="93" spans="1:12" ht="26.25" hidden="1">
      <c r="A93" s="27"/>
      <c r="B93" s="17" t="s">
        <v>116</v>
      </c>
      <c r="C93" s="18" t="s">
        <v>71</v>
      </c>
      <c r="D93" s="19"/>
      <c r="E93" s="19"/>
      <c r="F93" s="21"/>
      <c r="G93" s="21"/>
      <c r="H93" s="21"/>
      <c r="I93" s="21"/>
      <c r="J93" s="21"/>
      <c r="K93" s="304" t="e">
        <f t="shared" si="13"/>
        <v>#DIV/0!</v>
      </c>
    </row>
  </sheetData>
  <mergeCells count="8">
    <mergeCell ref="L4:L5"/>
    <mergeCell ref="A1:K1"/>
    <mergeCell ref="A2:K2"/>
    <mergeCell ref="A4:A5"/>
    <mergeCell ref="B4:B5"/>
    <mergeCell ref="C4:C5"/>
    <mergeCell ref="G4:K4"/>
    <mergeCell ref="D4:F5"/>
  </mergeCells>
  <pageMargins left="0.7" right="0.7" top="0.75" bottom="0.75" header="0.3" footer="0.3"/>
  <pageSetup paperSize="9" scale="98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71"/>
  <sheetViews>
    <sheetView topLeftCell="A7" workbookViewId="0">
      <selection activeCell="F70" sqref="A1:XFD1048576"/>
    </sheetView>
  </sheetViews>
  <sheetFormatPr defaultColWidth="9.86328125" defaultRowHeight="15.4"/>
  <cols>
    <col min="1" max="1" width="4.46484375" style="202" customWidth="1"/>
    <col min="2" max="2" width="31" style="200" customWidth="1"/>
    <col min="3" max="3" width="6.1328125" style="88" customWidth="1"/>
    <col min="4" max="4" width="7.73046875" style="203" customWidth="1"/>
    <col min="5" max="16" width="7.73046875" style="88" customWidth="1"/>
    <col min="17" max="17" width="9.86328125" style="89"/>
    <col min="18" max="256" width="9.86328125" style="88"/>
    <col min="257" max="257" width="4.46484375" style="88" customWidth="1"/>
    <col min="258" max="258" width="31" style="88" customWidth="1"/>
    <col min="259" max="259" width="6.1328125" style="88" customWidth="1"/>
    <col min="260" max="272" width="7.73046875" style="88" customWidth="1"/>
    <col min="273" max="512" width="9.86328125" style="88"/>
    <col min="513" max="513" width="4.46484375" style="88" customWidth="1"/>
    <col min="514" max="514" width="31" style="88" customWidth="1"/>
    <col min="515" max="515" width="6.1328125" style="88" customWidth="1"/>
    <col min="516" max="528" width="7.73046875" style="88" customWidth="1"/>
    <col min="529" max="768" width="9.86328125" style="88"/>
    <col min="769" max="769" width="4.46484375" style="88" customWidth="1"/>
    <col min="770" max="770" width="31" style="88" customWidth="1"/>
    <col min="771" max="771" width="6.1328125" style="88" customWidth="1"/>
    <col min="772" max="784" width="7.73046875" style="88" customWidth="1"/>
    <col min="785" max="1024" width="9.86328125" style="88"/>
    <col min="1025" max="1025" width="4.46484375" style="88" customWidth="1"/>
    <col min="1026" max="1026" width="31" style="88" customWidth="1"/>
    <col min="1027" max="1027" width="6.1328125" style="88" customWidth="1"/>
    <col min="1028" max="1040" width="7.73046875" style="88" customWidth="1"/>
    <col min="1041" max="1280" width="9.86328125" style="88"/>
    <col min="1281" max="1281" width="4.46484375" style="88" customWidth="1"/>
    <col min="1282" max="1282" width="31" style="88" customWidth="1"/>
    <col min="1283" max="1283" width="6.1328125" style="88" customWidth="1"/>
    <col min="1284" max="1296" width="7.73046875" style="88" customWidth="1"/>
    <col min="1297" max="1536" width="9.86328125" style="88"/>
    <col min="1537" max="1537" width="4.46484375" style="88" customWidth="1"/>
    <col min="1538" max="1538" width="31" style="88" customWidth="1"/>
    <col min="1539" max="1539" width="6.1328125" style="88" customWidth="1"/>
    <col min="1540" max="1552" width="7.73046875" style="88" customWidth="1"/>
    <col min="1553" max="1792" width="9.86328125" style="88"/>
    <col min="1793" max="1793" width="4.46484375" style="88" customWidth="1"/>
    <col min="1794" max="1794" width="31" style="88" customWidth="1"/>
    <col min="1795" max="1795" width="6.1328125" style="88" customWidth="1"/>
    <col min="1796" max="1808" width="7.73046875" style="88" customWidth="1"/>
    <col min="1809" max="2048" width="9.86328125" style="88"/>
    <col min="2049" max="2049" width="4.46484375" style="88" customWidth="1"/>
    <col min="2050" max="2050" width="31" style="88" customWidth="1"/>
    <col min="2051" max="2051" width="6.1328125" style="88" customWidth="1"/>
    <col min="2052" max="2064" width="7.73046875" style="88" customWidth="1"/>
    <col min="2065" max="2304" width="9.86328125" style="88"/>
    <col min="2305" max="2305" width="4.46484375" style="88" customWidth="1"/>
    <col min="2306" max="2306" width="31" style="88" customWidth="1"/>
    <col min="2307" max="2307" width="6.1328125" style="88" customWidth="1"/>
    <col min="2308" max="2320" width="7.73046875" style="88" customWidth="1"/>
    <col min="2321" max="2560" width="9.86328125" style="88"/>
    <col min="2561" max="2561" width="4.46484375" style="88" customWidth="1"/>
    <col min="2562" max="2562" width="31" style="88" customWidth="1"/>
    <col min="2563" max="2563" width="6.1328125" style="88" customWidth="1"/>
    <col min="2564" max="2576" width="7.73046875" style="88" customWidth="1"/>
    <col min="2577" max="2816" width="9.86328125" style="88"/>
    <col min="2817" max="2817" width="4.46484375" style="88" customWidth="1"/>
    <col min="2818" max="2818" width="31" style="88" customWidth="1"/>
    <col min="2819" max="2819" width="6.1328125" style="88" customWidth="1"/>
    <col min="2820" max="2832" width="7.73046875" style="88" customWidth="1"/>
    <col min="2833" max="3072" width="9.86328125" style="88"/>
    <col min="3073" max="3073" width="4.46484375" style="88" customWidth="1"/>
    <col min="3074" max="3074" width="31" style="88" customWidth="1"/>
    <col min="3075" max="3075" width="6.1328125" style="88" customWidth="1"/>
    <col min="3076" max="3088" width="7.73046875" style="88" customWidth="1"/>
    <col min="3089" max="3328" width="9.86328125" style="88"/>
    <col min="3329" max="3329" width="4.46484375" style="88" customWidth="1"/>
    <col min="3330" max="3330" width="31" style="88" customWidth="1"/>
    <col min="3331" max="3331" width="6.1328125" style="88" customWidth="1"/>
    <col min="3332" max="3344" width="7.73046875" style="88" customWidth="1"/>
    <col min="3345" max="3584" width="9.86328125" style="88"/>
    <col min="3585" max="3585" width="4.46484375" style="88" customWidth="1"/>
    <col min="3586" max="3586" width="31" style="88" customWidth="1"/>
    <col min="3587" max="3587" width="6.1328125" style="88" customWidth="1"/>
    <col min="3588" max="3600" width="7.73046875" style="88" customWidth="1"/>
    <col min="3601" max="3840" width="9.86328125" style="88"/>
    <col min="3841" max="3841" width="4.46484375" style="88" customWidth="1"/>
    <col min="3842" max="3842" width="31" style="88" customWidth="1"/>
    <col min="3843" max="3843" width="6.1328125" style="88" customWidth="1"/>
    <col min="3844" max="3856" width="7.73046875" style="88" customWidth="1"/>
    <col min="3857" max="4096" width="9.86328125" style="88"/>
    <col min="4097" max="4097" width="4.46484375" style="88" customWidth="1"/>
    <col min="4098" max="4098" width="31" style="88" customWidth="1"/>
    <col min="4099" max="4099" width="6.1328125" style="88" customWidth="1"/>
    <col min="4100" max="4112" width="7.73046875" style="88" customWidth="1"/>
    <col min="4113" max="4352" width="9.86328125" style="88"/>
    <col min="4353" max="4353" width="4.46484375" style="88" customWidth="1"/>
    <col min="4354" max="4354" width="31" style="88" customWidth="1"/>
    <col min="4355" max="4355" width="6.1328125" style="88" customWidth="1"/>
    <col min="4356" max="4368" width="7.73046875" style="88" customWidth="1"/>
    <col min="4369" max="4608" width="9.86328125" style="88"/>
    <col min="4609" max="4609" width="4.46484375" style="88" customWidth="1"/>
    <col min="4610" max="4610" width="31" style="88" customWidth="1"/>
    <col min="4611" max="4611" width="6.1328125" style="88" customWidth="1"/>
    <col min="4612" max="4624" width="7.73046875" style="88" customWidth="1"/>
    <col min="4625" max="4864" width="9.86328125" style="88"/>
    <col min="4865" max="4865" width="4.46484375" style="88" customWidth="1"/>
    <col min="4866" max="4866" width="31" style="88" customWidth="1"/>
    <col min="4867" max="4867" width="6.1328125" style="88" customWidth="1"/>
    <col min="4868" max="4880" width="7.73046875" style="88" customWidth="1"/>
    <col min="4881" max="5120" width="9.86328125" style="88"/>
    <col min="5121" max="5121" width="4.46484375" style="88" customWidth="1"/>
    <col min="5122" max="5122" width="31" style="88" customWidth="1"/>
    <col min="5123" max="5123" width="6.1328125" style="88" customWidth="1"/>
    <col min="5124" max="5136" width="7.73046875" style="88" customWidth="1"/>
    <col min="5137" max="5376" width="9.86328125" style="88"/>
    <col min="5377" max="5377" width="4.46484375" style="88" customWidth="1"/>
    <col min="5378" max="5378" width="31" style="88" customWidth="1"/>
    <col min="5379" max="5379" width="6.1328125" style="88" customWidth="1"/>
    <col min="5380" max="5392" width="7.73046875" style="88" customWidth="1"/>
    <col min="5393" max="5632" width="9.86328125" style="88"/>
    <col min="5633" max="5633" width="4.46484375" style="88" customWidth="1"/>
    <col min="5634" max="5634" width="31" style="88" customWidth="1"/>
    <col min="5635" max="5635" width="6.1328125" style="88" customWidth="1"/>
    <col min="5636" max="5648" width="7.73046875" style="88" customWidth="1"/>
    <col min="5649" max="5888" width="9.86328125" style="88"/>
    <col min="5889" max="5889" width="4.46484375" style="88" customWidth="1"/>
    <col min="5890" max="5890" width="31" style="88" customWidth="1"/>
    <col min="5891" max="5891" width="6.1328125" style="88" customWidth="1"/>
    <col min="5892" max="5904" width="7.73046875" style="88" customWidth="1"/>
    <col min="5905" max="6144" width="9.86328125" style="88"/>
    <col min="6145" max="6145" width="4.46484375" style="88" customWidth="1"/>
    <col min="6146" max="6146" width="31" style="88" customWidth="1"/>
    <col min="6147" max="6147" width="6.1328125" style="88" customWidth="1"/>
    <col min="6148" max="6160" width="7.73046875" style="88" customWidth="1"/>
    <col min="6161" max="6400" width="9.86328125" style="88"/>
    <col min="6401" max="6401" width="4.46484375" style="88" customWidth="1"/>
    <col min="6402" max="6402" width="31" style="88" customWidth="1"/>
    <col min="6403" max="6403" width="6.1328125" style="88" customWidth="1"/>
    <col min="6404" max="6416" width="7.73046875" style="88" customWidth="1"/>
    <col min="6417" max="6656" width="9.86328125" style="88"/>
    <col min="6657" max="6657" width="4.46484375" style="88" customWidth="1"/>
    <col min="6658" max="6658" width="31" style="88" customWidth="1"/>
    <col min="6659" max="6659" width="6.1328125" style="88" customWidth="1"/>
    <col min="6660" max="6672" width="7.73046875" style="88" customWidth="1"/>
    <col min="6673" max="6912" width="9.86328125" style="88"/>
    <col min="6913" max="6913" width="4.46484375" style="88" customWidth="1"/>
    <col min="6914" max="6914" width="31" style="88" customWidth="1"/>
    <col min="6915" max="6915" width="6.1328125" style="88" customWidth="1"/>
    <col min="6916" max="6928" width="7.73046875" style="88" customWidth="1"/>
    <col min="6929" max="7168" width="9.86328125" style="88"/>
    <col min="7169" max="7169" width="4.46484375" style="88" customWidth="1"/>
    <col min="7170" max="7170" width="31" style="88" customWidth="1"/>
    <col min="7171" max="7171" width="6.1328125" style="88" customWidth="1"/>
    <col min="7172" max="7184" width="7.73046875" style="88" customWidth="1"/>
    <col min="7185" max="7424" width="9.86328125" style="88"/>
    <col min="7425" max="7425" width="4.46484375" style="88" customWidth="1"/>
    <col min="7426" max="7426" width="31" style="88" customWidth="1"/>
    <col min="7427" max="7427" width="6.1328125" style="88" customWidth="1"/>
    <col min="7428" max="7440" width="7.73046875" style="88" customWidth="1"/>
    <col min="7441" max="7680" width="9.86328125" style="88"/>
    <col min="7681" max="7681" width="4.46484375" style="88" customWidth="1"/>
    <col min="7682" max="7682" width="31" style="88" customWidth="1"/>
    <col min="7683" max="7683" width="6.1328125" style="88" customWidth="1"/>
    <col min="7684" max="7696" width="7.73046875" style="88" customWidth="1"/>
    <col min="7697" max="7936" width="9.86328125" style="88"/>
    <col min="7937" max="7937" width="4.46484375" style="88" customWidth="1"/>
    <col min="7938" max="7938" width="31" style="88" customWidth="1"/>
    <col min="7939" max="7939" width="6.1328125" style="88" customWidth="1"/>
    <col min="7940" max="7952" width="7.73046875" style="88" customWidth="1"/>
    <col min="7953" max="8192" width="9.86328125" style="88"/>
    <col min="8193" max="8193" width="4.46484375" style="88" customWidth="1"/>
    <col min="8194" max="8194" width="31" style="88" customWidth="1"/>
    <col min="8195" max="8195" width="6.1328125" style="88" customWidth="1"/>
    <col min="8196" max="8208" width="7.73046875" style="88" customWidth="1"/>
    <col min="8209" max="8448" width="9.86328125" style="88"/>
    <col min="8449" max="8449" width="4.46484375" style="88" customWidth="1"/>
    <col min="8450" max="8450" width="31" style="88" customWidth="1"/>
    <col min="8451" max="8451" width="6.1328125" style="88" customWidth="1"/>
    <col min="8452" max="8464" width="7.73046875" style="88" customWidth="1"/>
    <col min="8465" max="8704" width="9.86328125" style="88"/>
    <col min="8705" max="8705" width="4.46484375" style="88" customWidth="1"/>
    <col min="8706" max="8706" width="31" style="88" customWidth="1"/>
    <col min="8707" max="8707" width="6.1328125" style="88" customWidth="1"/>
    <col min="8708" max="8720" width="7.73046875" style="88" customWidth="1"/>
    <col min="8721" max="8960" width="9.86328125" style="88"/>
    <col min="8961" max="8961" width="4.46484375" style="88" customWidth="1"/>
    <col min="8962" max="8962" width="31" style="88" customWidth="1"/>
    <col min="8963" max="8963" width="6.1328125" style="88" customWidth="1"/>
    <col min="8964" max="8976" width="7.73046875" style="88" customWidth="1"/>
    <col min="8977" max="9216" width="9.86328125" style="88"/>
    <col min="9217" max="9217" width="4.46484375" style="88" customWidth="1"/>
    <col min="9218" max="9218" width="31" style="88" customWidth="1"/>
    <col min="9219" max="9219" width="6.1328125" style="88" customWidth="1"/>
    <col min="9220" max="9232" width="7.73046875" style="88" customWidth="1"/>
    <col min="9233" max="9472" width="9.86328125" style="88"/>
    <col min="9473" max="9473" width="4.46484375" style="88" customWidth="1"/>
    <col min="9474" max="9474" width="31" style="88" customWidth="1"/>
    <col min="9475" max="9475" width="6.1328125" style="88" customWidth="1"/>
    <col min="9476" max="9488" width="7.73046875" style="88" customWidth="1"/>
    <col min="9489" max="9728" width="9.86328125" style="88"/>
    <col min="9729" max="9729" width="4.46484375" style="88" customWidth="1"/>
    <col min="9730" max="9730" width="31" style="88" customWidth="1"/>
    <col min="9731" max="9731" width="6.1328125" style="88" customWidth="1"/>
    <col min="9732" max="9744" width="7.73046875" style="88" customWidth="1"/>
    <col min="9745" max="9984" width="9.86328125" style="88"/>
    <col min="9985" max="9985" width="4.46484375" style="88" customWidth="1"/>
    <col min="9986" max="9986" width="31" style="88" customWidth="1"/>
    <col min="9987" max="9987" width="6.1328125" style="88" customWidth="1"/>
    <col min="9988" max="10000" width="7.73046875" style="88" customWidth="1"/>
    <col min="10001" max="10240" width="9.86328125" style="88"/>
    <col min="10241" max="10241" width="4.46484375" style="88" customWidth="1"/>
    <col min="10242" max="10242" width="31" style="88" customWidth="1"/>
    <col min="10243" max="10243" width="6.1328125" style="88" customWidth="1"/>
    <col min="10244" max="10256" width="7.73046875" style="88" customWidth="1"/>
    <col min="10257" max="10496" width="9.86328125" style="88"/>
    <col min="10497" max="10497" width="4.46484375" style="88" customWidth="1"/>
    <col min="10498" max="10498" width="31" style="88" customWidth="1"/>
    <col min="10499" max="10499" width="6.1328125" style="88" customWidth="1"/>
    <col min="10500" max="10512" width="7.73046875" style="88" customWidth="1"/>
    <col min="10513" max="10752" width="9.86328125" style="88"/>
    <col min="10753" max="10753" width="4.46484375" style="88" customWidth="1"/>
    <col min="10754" max="10754" width="31" style="88" customWidth="1"/>
    <col min="10755" max="10755" width="6.1328125" style="88" customWidth="1"/>
    <col min="10756" max="10768" width="7.73046875" style="88" customWidth="1"/>
    <col min="10769" max="11008" width="9.86328125" style="88"/>
    <col min="11009" max="11009" width="4.46484375" style="88" customWidth="1"/>
    <col min="11010" max="11010" width="31" style="88" customWidth="1"/>
    <col min="11011" max="11011" width="6.1328125" style="88" customWidth="1"/>
    <col min="11012" max="11024" width="7.73046875" style="88" customWidth="1"/>
    <col min="11025" max="11264" width="9.86328125" style="88"/>
    <col min="11265" max="11265" width="4.46484375" style="88" customWidth="1"/>
    <col min="11266" max="11266" width="31" style="88" customWidth="1"/>
    <col min="11267" max="11267" width="6.1328125" style="88" customWidth="1"/>
    <col min="11268" max="11280" width="7.73046875" style="88" customWidth="1"/>
    <col min="11281" max="11520" width="9.86328125" style="88"/>
    <col min="11521" max="11521" width="4.46484375" style="88" customWidth="1"/>
    <col min="11522" max="11522" width="31" style="88" customWidth="1"/>
    <col min="11523" max="11523" width="6.1328125" style="88" customWidth="1"/>
    <col min="11524" max="11536" width="7.73046875" style="88" customWidth="1"/>
    <col min="11537" max="11776" width="9.86328125" style="88"/>
    <col min="11777" max="11777" width="4.46484375" style="88" customWidth="1"/>
    <col min="11778" max="11778" width="31" style="88" customWidth="1"/>
    <col min="11779" max="11779" width="6.1328125" style="88" customWidth="1"/>
    <col min="11780" max="11792" width="7.73046875" style="88" customWidth="1"/>
    <col min="11793" max="12032" width="9.86328125" style="88"/>
    <col min="12033" max="12033" width="4.46484375" style="88" customWidth="1"/>
    <col min="12034" max="12034" width="31" style="88" customWidth="1"/>
    <col min="12035" max="12035" width="6.1328125" style="88" customWidth="1"/>
    <col min="12036" max="12048" width="7.73046875" style="88" customWidth="1"/>
    <col min="12049" max="12288" width="9.86328125" style="88"/>
    <col min="12289" max="12289" width="4.46484375" style="88" customWidth="1"/>
    <col min="12290" max="12290" width="31" style="88" customWidth="1"/>
    <col min="12291" max="12291" width="6.1328125" style="88" customWidth="1"/>
    <col min="12292" max="12304" width="7.73046875" style="88" customWidth="1"/>
    <col min="12305" max="12544" width="9.86328125" style="88"/>
    <col min="12545" max="12545" width="4.46484375" style="88" customWidth="1"/>
    <col min="12546" max="12546" width="31" style="88" customWidth="1"/>
    <col min="12547" max="12547" width="6.1328125" style="88" customWidth="1"/>
    <col min="12548" max="12560" width="7.73046875" style="88" customWidth="1"/>
    <col min="12561" max="12800" width="9.86328125" style="88"/>
    <col min="12801" max="12801" width="4.46484375" style="88" customWidth="1"/>
    <col min="12802" max="12802" width="31" style="88" customWidth="1"/>
    <col min="12803" max="12803" width="6.1328125" style="88" customWidth="1"/>
    <col min="12804" max="12816" width="7.73046875" style="88" customWidth="1"/>
    <col min="12817" max="13056" width="9.86328125" style="88"/>
    <col min="13057" max="13057" width="4.46484375" style="88" customWidth="1"/>
    <col min="13058" max="13058" width="31" style="88" customWidth="1"/>
    <col min="13059" max="13059" width="6.1328125" style="88" customWidth="1"/>
    <col min="13060" max="13072" width="7.73046875" style="88" customWidth="1"/>
    <col min="13073" max="13312" width="9.86328125" style="88"/>
    <col min="13313" max="13313" width="4.46484375" style="88" customWidth="1"/>
    <col min="13314" max="13314" width="31" style="88" customWidth="1"/>
    <col min="13315" max="13315" width="6.1328125" style="88" customWidth="1"/>
    <col min="13316" max="13328" width="7.73046875" style="88" customWidth="1"/>
    <col min="13329" max="13568" width="9.86328125" style="88"/>
    <col min="13569" max="13569" width="4.46484375" style="88" customWidth="1"/>
    <col min="13570" max="13570" width="31" style="88" customWidth="1"/>
    <col min="13571" max="13571" width="6.1328125" style="88" customWidth="1"/>
    <col min="13572" max="13584" width="7.73046875" style="88" customWidth="1"/>
    <col min="13585" max="13824" width="9.86328125" style="88"/>
    <col min="13825" max="13825" width="4.46484375" style="88" customWidth="1"/>
    <col min="13826" max="13826" width="31" style="88" customWidth="1"/>
    <col min="13827" max="13827" width="6.1328125" style="88" customWidth="1"/>
    <col min="13828" max="13840" width="7.73046875" style="88" customWidth="1"/>
    <col min="13841" max="14080" width="9.86328125" style="88"/>
    <col min="14081" max="14081" width="4.46484375" style="88" customWidth="1"/>
    <col min="14082" max="14082" width="31" style="88" customWidth="1"/>
    <col min="14083" max="14083" width="6.1328125" style="88" customWidth="1"/>
    <col min="14084" max="14096" width="7.73046875" style="88" customWidth="1"/>
    <col min="14097" max="14336" width="9.86328125" style="88"/>
    <col min="14337" max="14337" width="4.46484375" style="88" customWidth="1"/>
    <col min="14338" max="14338" width="31" style="88" customWidth="1"/>
    <col min="14339" max="14339" width="6.1328125" style="88" customWidth="1"/>
    <col min="14340" max="14352" width="7.73046875" style="88" customWidth="1"/>
    <col min="14353" max="14592" width="9.86328125" style="88"/>
    <col min="14593" max="14593" width="4.46484375" style="88" customWidth="1"/>
    <col min="14594" max="14594" width="31" style="88" customWidth="1"/>
    <col min="14595" max="14595" width="6.1328125" style="88" customWidth="1"/>
    <col min="14596" max="14608" width="7.73046875" style="88" customWidth="1"/>
    <col min="14609" max="14848" width="9.86328125" style="88"/>
    <col min="14849" max="14849" width="4.46484375" style="88" customWidth="1"/>
    <col min="14850" max="14850" width="31" style="88" customWidth="1"/>
    <col min="14851" max="14851" width="6.1328125" style="88" customWidth="1"/>
    <col min="14852" max="14864" width="7.73046875" style="88" customWidth="1"/>
    <col min="14865" max="15104" width="9.86328125" style="88"/>
    <col min="15105" max="15105" width="4.46484375" style="88" customWidth="1"/>
    <col min="15106" max="15106" width="31" style="88" customWidth="1"/>
    <col min="15107" max="15107" width="6.1328125" style="88" customWidth="1"/>
    <col min="15108" max="15120" width="7.73046875" style="88" customWidth="1"/>
    <col min="15121" max="15360" width="9.86328125" style="88"/>
    <col min="15361" max="15361" width="4.46484375" style="88" customWidth="1"/>
    <col min="15362" max="15362" width="31" style="88" customWidth="1"/>
    <col min="15363" max="15363" width="6.1328125" style="88" customWidth="1"/>
    <col min="15364" max="15376" width="7.73046875" style="88" customWidth="1"/>
    <col min="15377" max="15616" width="9.86328125" style="88"/>
    <col min="15617" max="15617" width="4.46484375" style="88" customWidth="1"/>
    <col min="15618" max="15618" width="31" style="88" customWidth="1"/>
    <col min="15619" max="15619" width="6.1328125" style="88" customWidth="1"/>
    <col min="15620" max="15632" width="7.73046875" style="88" customWidth="1"/>
    <col min="15633" max="15872" width="9.86328125" style="88"/>
    <col min="15873" max="15873" width="4.46484375" style="88" customWidth="1"/>
    <col min="15874" max="15874" width="31" style="88" customWidth="1"/>
    <col min="15875" max="15875" width="6.1328125" style="88" customWidth="1"/>
    <col min="15876" max="15888" width="7.73046875" style="88" customWidth="1"/>
    <col min="15889" max="16128" width="9.86328125" style="88"/>
    <col min="16129" max="16129" width="4.46484375" style="88" customWidth="1"/>
    <col min="16130" max="16130" width="31" style="88" customWidth="1"/>
    <col min="16131" max="16131" width="6.1328125" style="88" customWidth="1"/>
    <col min="16132" max="16144" width="7.73046875" style="88" customWidth="1"/>
    <col min="16145" max="16384" width="9.86328125" style="88"/>
  </cols>
  <sheetData>
    <row r="1" spans="1:27" s="84" customFormat="1" ht="21.75" customHeight="1">
      <c r="A1" s="497" t="s">
        <v>196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83"/>
    </row>
    <row r="2" spans="1:27" s="84" customFormat="1" ht="17.25" customHeight="1">
      <c r="A2" s="498" t="s">
        <v>293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</row>
    <row r="3" spans="1:27" ht="14.25" customHeight="1">
      <c r="A3" s="85"/>
      <c r="B3" s="86"/>
      <c r="C3" s="85"/>
      <c r="D3" s="87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27" s="94" customFormat="1" ht="63.6" customHeight="1">
      <c r="A4" s="90" t="s">
        <v>68</v>
      </c>
      <c r="B4" s="91" t="s">
        <v>1</v>
      </c>
      <c r="C4" s="90" t="s">
        <v>197</v>
      </c>
      <c r="D4" s="90" t="s">
        <v>198</v>
      </c>
      <c r="E4" s="302" t="s">
        <v>294</v>
      </c>
      <c r="F4" s="302" t="s">
        <v>295</v>
      </c>
      <c r="G4" s="302" t="s">
        <v>296</v>
      </c>
      <c r="H4" s="302" t="s">
        <v>297</v>
      </c>
      <c r="I4" s="302" t="s">
        <v>298</v>
      </c>
      <c r="J4" s="302" t="s">
        <v>299</v>
      </c>
      <c r="K4" s="302" t="s">
        <v>300</v>
      </c>
      <c r="L4" s="302" t="s">
        <v>301</v>
      </c>
      <c r="M4" s="302" t="s">
        <v>302</v>
      </c>
      <c r="N4" s="302" t="s">
        <v>303</v>
      </c>
      <c r="O4" s="302" t="s">
        <v>304</v>
      </c>
      <c r="P4" s="302" t="s">
        <v>305</v>
      </c>
      <c r="Q4" s="302" t="s">
        <v>306</v>
      </c>
      <c r="R4" s="303" t="s">
        <v>307</v>
      </c>
      <c r="S4" s="302" t="s">
        <v>308</v>
      </c>
      <c r="T4" s="302" t="s">
        <v>309</v>
      </c>
      <c r="U4" s="302" t="s">
        <v>310</v>
      </c>
      <c r="V4" s="302" t="s">
        <v>311</v>
      </c>
      <c r="W4" s="302" t="s">
        <v>312</v>
      </c>
      <c r="X4" s="302" t="s">
        <v>313</v>
      </c>
      <c r="Y4" s="302" t="s">
        <v>314</v>
      </c>
      <c r="Z4" s="302" t="s">
        <v>315</v>
      </c>
      <c r="AA4" s="302" t="s">
        <v>316</v>
      </c>
    </row>
    <row r="5" spans="1:27" s="102" customFormat="1" ht="20.100000000000001" customHeight="1">
      <c r="A5" s="95" t="s">
        <v>69</v>
      </c>
      <c r="B5" s="96" t="s">
        <v>222</v>
      </c>
      <c r="C5" s="97"/>
      <c r="D5" s="98"/>
      <c r="E5" s="99"/>
      <c r="F5" s="99"/>
      <c r="G5" s="99"/>
      <c r="H5" s="99"/>
      <c r="I5" s="99"/>
      <c r="J5" s="100"/>
      <c r="K5" s="99"/>
      <c r="L5" s="99"/>
      <c r="M5" s="99"/>
      <c r="N5" s="99"/>
      <c r="O5" s="99"/>
      <c r="P5" s="99"/>
      <c r="Q5" s="100"/>
      <c r="R5" s="99"/>
      <c r="S5" s="99"/>
      <c r="T5" s="99"/>
      <c r="U5" s="99"/>
      <c r="V5" s="99"/>
      <c r="W5" s="99"/>
      <c r="X5" s="99"/>
      <c r="Y5" s="99"/>
      <c r="Z5" s="100"/>
      <c r="AA5" s="101"/>
    </row>
    <row r="6" spans="1:27" s="107" customFormat="1" ht="20.100000000000001" customHeight="1">
      <c r="A6" s="41" t="s">
        <v>223</v>
      </c>
      <c r="B6" s="103" t="s">
        <v>224</v>
      </c>
      <c r="C6" s="41" t="s">
        <v>16</v>
      </c>
      <c r="D6" s="104"/>
      <c r="E6" s="105"/>
      <c r="F6" s="105"/>
      <c r="G6" s="105"/>
      <c r="H6" s="105"/>
      <c r="I6" s="105"/>
      <c r="J6" s="106"/>
      <c r="K6" s="105"/>
      <c r="L6" s="105"/>
      <c r="M6" s="105"/>
      <c r="N6" s="105"/>
      <c r="O6" s="105"/>
      <c r="P6" s="105"/>
      <c r="Q6" s="106"/>
      <c r="R6" s="105"/>
      <c r="S6" s="105"/>
      <c r="T6" s="105"/>
      <c r="U6" s="105"/>
      <c r="V6" s="105"/>
      <c r="W6" s="105"/>
      <c r="X6" s="105"/>
      <c r="Y6" s="105"/>
      <c r="Z6" s="106"/>
      <c r="AA6" s="105"/>
    </row>
    <row r="7" spans="1:27" s="112" customFormat="1" ht="20.100000000000001" customHeight="1">
      <c r="A7" s="42"/>
      <c r="B7" s="108" t="s">
        <v>225</v>
      </c>
      <c r="C7" s="42" t="s">
        <v>16</v>
      </c>
      <c r="D7" s="109"/>
      <c r="E7" s="110"/>
      <c r="F7" s="110"/>
      <c r="G7" s="110"/>
      <c r="H7" s="110"/>
      <c r="I7" s="110"/>
      <c r="J7" s="111"/>
      <c r="K7" s="110"/>
      <c r="L7" s="110"/>
      <c r="M7" s="110"/>
      <c r="N7" s="110"/>
      <c r="O7" s="110"/>
      <c r="P7" s="110"/>
      <c r="Q7" s="111"/>
      <c r="R7" s="110"/>
      <c r="S7" s="110"/>
      <c r="T7" s="110"/>
      <c r="U7" s="110"/>
      <c r="V7" s="110"/>
      <c r="W7" s="110"/>
      <c r="X7" s="110"/>
      <c r="Y7" s="110"/>
      <c r="Z7" s="111"/>
      <c r="AA7" s="110"/>
    </row>
    <row r="8" spans="1:27" s="112" customFormat="1" ht="20.100000000000001" customHeight="1">
      <c r="A8" s="42"/>
      <c r="B8" s="108" t="s">
        <v>226</v>
      </c>
      <c r="C8" s="42" t="s">
        <v>16</v>
      </c>
      <c r="D8" s="109"/>
      <c r="E8" s="110"/>
      <c r="F8" s="110"/>
      <c r="G8" s="110"/>
      <c r="H8" s="110"/>
      <c r="I8" s="110"/>
      <c r="J8" s="111"/>
      <c r="K8" s="110"/>
      <c r="L8" s="110"/>
      <c r="M8" s="110"/>
      <c r="N8" s="110"/>
      <c r="O8" s="110"/>
      <c r="P8" s="110"/>
      <c r="Q8" s="111"/>
      <c r="R8" s="110"/>
      <c r="S8" s="110"/>
      <c r="T8" s="110"/>
      <c r="U8" s="110"/>
      <c r="V8" s="110"/>
      <c r="W8" s="110"/>
      <c r="X8" s="110"/>
      <c r="Y8" s="110"/>
      <c r="Z8" s="111"/>
      <c r="AA8" s="110"/>
    </row>
    <row r="9" spans="1:27" s="112" customFormat="1" ht="31.5" customHeight="1">
      <c r="A9" s="42"/>
      <c r="B9" s="108" t="s">
        <v>227</v>
      </c>
      <c r="C9" s="42" t="s">
        <v>16</v>
      </c>
      <c r="D9" s="109"/>
      <c r="E9" s="110"/>
      <c r="F9" s="110"/>
      <c r="G9" s="110"/>
      <c r="H9" s="110"/>
      <c r="I9" s="110"/>
      <c r="J9" s="111"/>
      <c r="K9" s="110"/>
      <c r="L9" s="110"/>
      <c r="M9" s="110"/>
      <c r="N9" s="110"/>
      <c r="O9" s="110"/>
      <c r="P9" s="110"/>
      <c r="Q9" s="111"/>
      <c r="R9" s="110"/>
      <c r="S9" s="110"/>
      <c r="T9" s="110"/>
      <c r="U9" s="110"/>
      <c r="V9" s="110"/>
      <c r="W9" s="110"/>
      <c r="X9" s="110"/>
      <c r="Y9" s="110"/>
      <c r="Z9" s="111"/>
      <c r="AA9" s="110"/>
    </row>
    <row r="10" spans="1:27" s="112" customFormat="1" ht="20.100000000000001" customHeight="1">
      <c r="A10" s="42"/>
      <c r="B10" s="108" t="s">
        <v>228</v>
      </c>
      <c r="C10" s="42" t="s">
        <v>16</v>
      </c>
      <c r="D10" s="109"/>
      <c r="E10" s="110"/>
      <c r="F10" s="110"/>
      <c r="G10" s="110"/>
      <c r="H10" s="110"/>
      <c r="I10" s="110"/>
      <c r="J10" s="111"/>
      <c r="K10" s="110"/>
      <c r="L10" s="110"/>
      <c r="M10" s="110"/>
      <c r="N10" s="110"/>
      <c r="O10" s="110"/>
      <c r="P10" s="110"/>
      <c r="Q10" s="111"/>
      <c r="R10" s="110"/>
      <c r="S10" s="110"/>
      <c r="T10" s="110"/>
      <c r="U10" s="110"/>
      <c r="V10" s="110"/>
      <c r="W10" s="110"/>
      <c r="X10" s="110"/>
      <c r="Y10" s="110"/>
      <c r="Z10" s="111"/>
      <c r="AA10" s="110"/>
    </row>
    <row r="11" spans="1:27" s="112" customFormat="1" ht="20.100000000000001" customHeight="1">
      <c r="A11" s="42"/>
      <c r="B11" s="108" t="s">
        <v>229</v>
      </c>
      <c r="C11" s="42" t="s">
        <v>16</v>
      </c>
      <c r="D11" s="109"/>
      <c r="E11" s="110"/>
      <c r="F11" s="110"/>
      <c r="G11" s="110"/>
      <c r="H11" s="110"/>
      <c r="I11" s="110"/>
      <c r="J11" s="111"/>
      <c r="K11" s="110"/>
      <c r="L11" s="110"/>
      <c r="M11" s="110"/>
      <c r="N11" s="110"/>
      <c r="O11" s="110"/>
      <c r="P11" s="110"/>
      <c r="Q11" s="111"/>
      <c r="R11" s="110"/>
      <c r="S11" s="110"/>
      <c r="T11" s="110"/>
      <c r="U11" s="110"/>
      <c r="V11" s="110"/>
      <c r="W11" s="110"/>
      <c r="X11" s="110"/>
      <c r="Y11" s="110"/>
      <c r="Z11" s="111"/>
      <c r="AA11" s="110"/>
    </row>
    <row r="12" spans="1:27" s="107" customFormat="1" ht="20.100000000000001" customHeight="1">
      <c r="A12" s="41" t="s">
        <v>223</v>
      </c>
      <c r="B12" s="103" t="s">
        <v>230</v>
      </c>
      <c r="C12" s="113" t="s">
        <v>13</v>
      </c>
      <c r="D12" s="114"/>
      <c r="E12" s="115"/>
      <c r="F12" s="115"/>
      <c r="G12" s="115"/>
      <c r="H12" s="115"/>
      <c r="I12" s="115"/>
      <c r="J12" s="116"/>
      <c r="K12" s="115"/>
      <c r="L12" s="115"/>
      <c r="M12" s="115"/>
      <c r="N12" s="115"/>
      <c r="O12" s="115"/>
      <c r="P12" s="115"/>
      <c r="Q12" s="116"/>
      <c r="R12" s="115"/>
      <c r="S12" s="115"/>
      <c r="T12" s="115"/>
      <c r="U12" s="115"/>
      <c r="V12" s="115"/>
      <c r="W12" s="115"/>
      <c r="X12" s="115"/>
      <c r="Y12" s="115"/>
      <c r="Z12" s="116"/>
      <c r="AA12" s="115"/>
    </row>
    <row r="13" spans="1:27" s="112" customFormat="1" ht="20.100000000000001" customHeight="1">
      <c r="A13" s="42"/>
      <c r="B13" s="117" t="s">
        <v>231</v>
      </c>
      <c r="C13" s="118" t="s">
        <v>13</v>
      </c>
      <c r="D13" s="119"/>
      <c r="E13" s="120"/>
      <c r="F13" s="120"/>
      <c r="G13" s="120"/>
      <c r="H13" s="120"/>
      <c r="I13" s="120"/>
      <c r="J13" s="121"/>
      <c r="K13" s="120"/>
      <c r="L13" s="120"/>
      <c r="M13" s="120"/>
      <c r="N13" s="120"/>
      <c r="O13" s="120"/>
      <c r="P13" s="120"/>
      <c r="Q13" s="121"/>
      <c r="R13" s="120"/>
      <c r="S13" s="120"/>
      <c r="T13" s="120"/>
      <c r="U13" s="120"/>
      <c r="V13" s="120"/>
      <c r="W13" s="120"/>
      <c r="X13" s="120"/>
      <c r="Y13" s="120"/>
      <c r="Z13" s="121"/>
      <c r="AA13" s="120"/>
    </row>
    <row r="14" spans="1:27" s="112" customFormat="1" ht="20.100000000000001" customHeight="1">
      <c r="A14" s="42"/>
      <c r="B14" s="117" t="s">
        <v>232</v>
      </c>
      <c r="C14" s="118" t="s">
        <v>13</v>
      </c>
      <c r="D14" s="119"/>
      <c r="E14" s="120"/>
      <c r="F14" s="120"/>
      <c r="G14" s="120"/>
      <c r="H14" s="120"/>
      <c r="I14" s="120"/>
      <c r="J14" s="121"/>
      <c r="K14" s="120"/>
      <c r="L14" s="120"/>
      <c r="M14" s="120"/>
      <c r="N14" s="120"/>
      <c r="O14" s="120"/>
      <c r="P14" s="120"/>
      <c r="Q14" s="121"/>
      <c r="R14" s="120"/>
      <c r="S14" s="120"/>
      <c r="T14" s="120"/>
      <c r="U14" s="120"/>
      <c r="V14" s="120"/>
      <c r="W14" s="120"/>
      <c r="X14" s="120"/>
      <c r="Y14" s="120"/>
      <c r="Z14" s="121"/>
      <c r="AA14" s="120"/>
    </row>
    <row r="15" spans="1:27" s="128" customFormat="1" ht="20.100000000000001" customHeight="1">
      <c r="A15" s="113" t="s">
        <v>3</v>
      </c>
      <c r="B15" s="122" t="s">
        <v>233</v>
      </c>
      <c r="C15" s="113"/>
      <c r="D15" s="114"/>
      <c r="E15" s="123"/>
      <c r="F15" s="123"/>
      <c r="G15" s="123"/>
      <c r="H15" s="120"/>
      <c r="I15" s="124"/>
      <c r="J15" s="125"/>
      <c r="K15" s="123"/>
      <c r="L15" s="120"/>
      <c r="M15" s="123"/>
      <c r="N15" s="123"/>
      <c r="O15" s="123"/>
      <c r="P15" s="123"/>
      <c r="Q15" s="126"/>
      <c r="R15" s="123"/>
      <c r="S15" s="120"/>
      <c r="T15" s="123"/>
      <c r="U15" s="120"/>
      <c r="V15" s="123"/>
      <c r="W15" s="120"/>
      <c r="X15" s="120"/>
      <c r="Y15" s="123"/>
      <c r="Z15" s="125"/>
      <c r="AA15" s="127"/>
    </row>
    <row r="16" spans="1:27" s="102" customFormat="1" ht="20.100000000000001" customHeight="1">
      <c r="A16" s="129">
        <v>1</v>
      </c>
      <c r="B16" s="130" t="s">
        <v>234</v>
      </c>
      <c r="C16" s="113"/>
      <c r="D16" s="114"/>
      <c r="E16" s="123"/>
      <c r="F16" s="123"/>
      <c r="G16" s="123"/>
      <c r="H16" s="120"/>
      <c r="I16" s="124"/>
      <c r="J16" s="125"/>
      <c r="K16" s="123"/>
      <c r="L16" s="120"/>
      <c r="M16" s="123"/>
      <c r="N16" s="123"/>
      <c r="O16" s="123"/>
      <c r="P16" s="123"/>
      <c r="Q16" s="121"/>
      <c r="R16" s="123"/>
      <c r="S16" s="120"/>
      <c r="T16" s="123"/>
      <c r="U16" s="120"/>
      <c r="V16" s="123"/>
      <c r="W16" s="120"/>
      <c r="X16" s="120"/>
      <c r="Y16" s="123"/>
      <c r="Z16" s="125"/>
      <c r="AA16" s="127"/>
    </row>
    <row r="17" spans="1:27" s="132" customFormat="1" ht="20.100000000000001" customHeight="1">
      <c r="A17" s="118"/>
      <c r="B17" s="131" t="s">
        <v>235</v>
      </c>
      <c r="C17" s="118" t="s">
        <v>16</v>
      </c>
      <c r="D17" s="119"/>
      <c r="E17" s="123"/>
      <c r="F17" s="123"/>
      <c r="G17" s="123"/>
      <c r="H17" s="123"/>
      <c r="I17" s="123"/>
      <c r="J17" s="125"/>
      <c r="K17" s="123"/>
      <c r="L17" s="123"/>
      <c r="M17" s="123"/>
      <c r="N17" s="123"/>
      <c r="O17" s="123"/>
      <c r="P17" s="123"/>
      <c r="Q17" s="125"/>
      <c r="R17" s="123"/>
      <c r="S17" s="123"/>
      <c r="T17" s="123"/>
      <c r="U17" s="123"/>
      <c r="V17" s="123"/>
      <c r="W17" s="123"/>
      <c r="X17" s="123"/>
      <c r="Y17" s="123"/>
      <c r="Z17" s="125"/>
      <c r="AA17" s="123"/>
    </row>
    <row r="18" spans="1:27" s="140" customFormat="1" ht="20.100000000000001" customHeight="1">
      <c r="A18" s="133"/>
      <c r="B18" s="134" t="s">
        <v>236</v>
      </c>
      <c r="C18" s="133" t="s">
        <v>18</v>
      </c>
      <c r="D18" s="135"/>
      <c r="E18" s="136"/>
      <c r="F18" s="136"/>
      <c r="G18" s="136"/>
      <c r="H18" s="137"/>
      <c r="I18" s="136"/>
      <c r="J18" s="138"/>
      <c r="K18" s="136"/>
      <c r="L18" s="137"/>
      <c r="M18" s="136"/>
      <c r="N18" s="136"/>
      <c r="O18" s="136"/>
      <c r="P18" s="136"/>
      <c r="Q18" s="138"/>
      <c r="R18" s="136"/>
      <c r="S18" s="136"/>
      <c r="T18" s="136"/>
      <c r="U18" s="139"/>
      <c r="V18" s="136"/>
      <c r="W18" s="136"/>
      <c r="X18" s="137"/>
      <c r="Y18" s="136"/>
      <c r="Z18" s="138"/>
      <c r="AA18" s="136"/>
    </row>
    <row r="19" spans="1:27" s="132" customFormat="1" ht="20.100000000000001" customHeight="1">
      <c r="A19" s="118"/>
      <c r="B19" s="131" t="s">
        <v>237</v>
      </c>
      <c r="C19" s="118" t="s">
        <v>13</v>
      </c>
      <c r="D19" s="119"/>
      <c r="E19" s="110"/>
      <c r="F19" s="110"/>
      <c r="G19" s="110"/>
      <c r="H19" s="110"/>
      <c r="I19" s="110"/>
      <c r="J19" s="111"/>
      <c r="K19" s="110"/>
      <c r="L19" s="110"/>
      <c r="M19" s="110"/>
      <c r="N19" s="110"/>
      <c r="O19" s="110"/>
      <c r="P19" s="110"/>
      <c r="Q19" s="111"/>
      <c r="R19" s="110"/>
      <c r="S19" s="110"/>
      <c r="T19" s="110"/>
      <c r="U19" s="110"/>
      <c r="V19" s="110"/>
      <c r="W19" s="110"/>
      <c r="X19" s="110"/>
      <c r="Y19" s="110"/>
      <c r="Z19" s="111"/>
      <c r="AA19" s="110"/>
    </row>
    <row r="20" spans="1:27" s="102" customFormat="1" ht="20.100000000000001" customHeight="1">
      <c r="A20" s="129">
        <v>2</v>
      </c>
      <c r="B20" s="130" t="s">
        <v>238</v>
      </c>
      <c r="C20" s="113"/>
      <c r="D20" s="114"/>
      <c r="E20" s="141"/>
      <c r="F20" s="141"/>
      <c r="G20" s="142"/>
      <c r="H20" s="143"/>
      <c r="I20" s="144"/>
      <c r="J20" s="141"/>
      <c r="K20" s="141"/>
      <c r="L20" s="143"/>
      <c r="M20" s="141"/>
      <c r="N20" s="141"/>
      <c r="O20" s="141"/>
      <c r="P20" s="141"/>
      <c r="Q20" s="141"/>
      <c r="R20" s="145"/>
      <c r="S20" s="143"/>
      <c r="T20" s="141"/>
      <c r="U20" s="146"/>
      <c r="V20" s="147"/>
      <c r="W20" s="141"/>
      <c r="X20" s="143"/>
      <c r="Y20" s="141"/>
      <c r="Z20" s="141"/>
      <c r="AA20" s="148"/>
    </row>
    <row r="21" spans="1:27" s="132" customFormat="1" ht="20.100000000000001" customHeight="1">
      <c r="A21" s="118"/>
      <c r="B21" s="131" t="s">
        <v>235</v>
      </c>
      <c r="C21" s="118" t="s">
        <v>16</v>
      </c>
      <c r="D21" s="119"/>
      <c r="E21" s="123"/>
      <c r="F21" s="123"/>
      <c r="G21" s="123"/>
      <c r="H21" s="123"/>
      <c r="I21" s="123"/>
      <c r="J21" s="125"/>
      <c r="K21" s="123"/>
      <c r="L21" s="123"/>
      <c r="M21" s="123"/>
      <c r="N21" s="123"/>
      <c r="O21" s="123"/>
      <c r="P21" s="123"/>
      <c r="Q21" s="125"/>
      <c r="R21" s="123"/>
      <c r="S21" s="123"/>
      <c r="T21" s="123"/>
      <c r="U21" s="123"/>
      <c r="V21" s="123"/>
      <c r="W21" s="123"/>
      <c r="X21" s="123"/>
      <c r="Y21" s="123"/>
      <c r="Z21" s="125"/>
      <c r="AA21" s="123"/>
    </row>
    <row r="22" spans="1:27" s="140" customFormat="1" ht="20.100000000000001" customHeight="1">
      <c r="A22" s="133"/>
      <c r="B22" s="134" t="s">
        <v>236</v>
      </c>
      <c r="C22" s="133" t="s">
        <v>18</v>
      </c>
      <c r="D22" s="135"/>
      <c r="E22" s="136"/>
      <c r="F22" s="136"/>
      <c r="G22" s="136"/>
      <c r="H22" s="137"/>
      <c r="I22" s="136"/>
      <c r="J22" s="138"/>
      <c r="K22" s="136"/>
      <c r="L22" s="137"/>
      <c r="M22" s="136"/>
      <c r="N22" s="136"/>
      <c r="O22" s="136"/>
      <c r="P22" s="136"/>
      <c r="Q22" s="138"/>
      <c r="R22" s="136"/>
      <c r="S22" s="137"/>
      <c r="T22" s="136"/>
      <c r="U22" s="139"/>
      <c r="V22" s="136"/>
      <c r="W22" s="136"/>
      <c r="X22" s="137"/>
      <c r="Y22" s="136"/>
      <c r="Z22" s="138"/>
      <c r="AA22" s="136"/>
    </row>
    <row r="23" spans="1:27" s="132" customFormat="1" ht="20.100000000000001" customHeight="1">
      <c r="A23" s="118"/>
      <c r="B23" s="131" t="s">
        <v>237</v>
      </c>
      <c r="C23" s="118" t="s">
        <v>13</v>
      </c>
      <c r="D23" s="119"/>
      <c r="E23" s="110"/>
      <c r="F23" s="110"/>
      <c r="G23" s="110"/>
      <c r="H23" s="110"/>
      <c r="I23" s="110"/>
      <c r="J23" s="111"/>
      <c r="K23" s="110"/>
      <c r="L23" s="110"/>
      <c r="M23" s="110"/>
      <c r="N23" s="110"/>
      <c r="O23" s="110"/>
      <c r="P23" s="110"/>
      <c r="Q23" s="111"/>
      <c r="R23" s="110"/>
      <c r="S23" s="110"/>
      <c r="T23" s="110"/>
      <c r="U23" s="110"/>
      <c r="V23" s="110"/>
      <c r="W23" s="110"/>
      <c r="X23" s="110"/>
      <c r="Y23" s="110"/>
      <c r="Z23" s="111"/>
      <c r="AA23" s="110"/>
    </row>
    <row r="24" spans="1:27" s="102" customFormat="1" ht="20.100000000000001" customHeight="1">
      <c r="A24" s="129">
        <v>3</v>
      </c>
      <c r="B24" s="130" t="s">
        <v>239</v>
      </c>
      <c r="C24" s="113"/>
      <c r="D24" s="114"/>
      <c r="E24" s="123"/>
      <c r="F24" s="123"/>
      <c r="G24" s="123"/>
      <c r="H24" s="120"/>
      <c r="I24" s="124"/>
      <c r="J24" s="125"/>
      <c r="K24" s="123"/>
      <c r="L24" s="120"/>
      <c r="M24" s="123"/>
      <c r="N24" s="123"/>
      <c r="O24" s="123"/>
      <c r="P24" s="123"/>
      <c r="Q24" s="126"/>
      <c r="R24" s="123"/>
      <c r="S24" s="120"/>
      <c r="T24" s="123"/>
      <c r="U24" s="120"/>
      <c r="V24" s="123"/>
      <c r="W24" s="123"/>
      <c r="X24" s="120"/>
      <c r="Y24" s="123"/>
      <c r="Z24" s="125"/>
      <c r="AA24" s="124"/>
    </row>
    <row r="25" spans="1:27" s="132" customFormat="1" ht="20.100000000000001" customHeight="1">
      <c r="A25" s="118"/>
      <c r="B25" s="131" t="s">
        <v>235</v>
      </c>
      <c r="C25" s="118" t="s">
        <v>16</v>
      </c>
      <c r="D25" s="119"/>
      <c r="E25" s="123"/>
      <c r="F25" s="123"/>
      <c r="G25" s="123"/>
      <c r="H25" s="120"/>
      <c r="I25" s="149"/>
      <c r="J25" s="125"/>
      <c r="K25" s="123"/>
      <c r="L25" s="120"/>
      <c r="M25" s="123"/>
      <c r="N25" s="123"/>
      <c r="O25" s="123"/>
      <c r="P25" s="123"/>
      <c r="Q25" s="125"/>
      <c r="R25" s="123"/>
      <c r="S25" s="120"/>
      <c r="T25" s="123"/>
      <c r="U25" s="150"/>
      <c r="V25" s="123"/>
      <c r="W25" s="123"/>
      <c r="X25" s="120"/>
      <c r="Y25" s="123"/>
      <c r="Z25" s="125"/>
      <c r="AA25" s="149"/>
    </row>
    <row r="26" spans="1:27" s="153" customFormat="1" ht="20.100000000000001" customHeight="1">
      <c r="A26" s="151"/>
      <c r="B26" s="131" t="s">
        <v>236</v>
      </c>
      <c r="C26" s="151" t="s">
        <v>18</v>
      </c>
      <c r="D26" s="135"/>
      <c r="E26" s="127"/>
      <c r="F26" s="127"/>
      <c r="G26" s="127"/>
      <c r="H26" s="127"/>
      <c r="I26" s="127"/>
      <c r="J26" s="152"/>
      <c r="K26" s="127"/>
      <c r="L26" s="127"/>
      <c r="M26" s="127"/>
      <c r="N26" s="127"/>
      <c r="O26" s="127"/>
      <c r="P26" s="127"/>
      <c r="Q26" s="152"/>
      <c r="R26" s="127"/>
      <c r="S26" s="127"/>
      <c r="T26" s="127"/>
      <c r="U26" s="127"/>
      <c r="V26" s="127"/>
      <c r="W26" s="127"/>
      <c r="X26" s="127"/>
      <c r="Y26" s="127"/>
      <c r="Z26" s="152"/>
      <c r="AA26" s="127"/>
    </row>
    <row r="27" spans="1:27" s="132" customFormat="1" ht="20.100000000000001" customHeight="1">
      <c r="A27" s="118"/>
      <c r="B27" s="131" t="s">
        <v>237</v>
      </c>
      <c r="C27" s="118" t="s">
        <v>13</v>
      </c>
      <c r="D27" s="119"/>
      <c r="E27" s="123"/>
      <c r="F27" s="123"/>
      <c r="G27" s="123"/>
      <c r="H27" s="123"/>
      <c r="I27" s="123"/>
      <c r="J27" s="125"/>
      <c r="K27" s="123"/>
      <c r="L27" s="123"/>
      <c r="M27" s="123"/>
      <c r="N27" s="123"/>
      <c r="O27" s="123"/>
      <c r="P27" s="123"/>
      <c r="Q27" s="125"/>
      <c r="R27" s="123"/>
      <c r="S27" s="123"/>
      <c r="T27" s="123"/>
      <c r="U27" s="123"/>
      <c r="V27" s="123"/>
      <c r="W27" s="123"/>
      <c r="X27" s="123"/>
      <c r="Y27" s="123"/>
      <c r="Z27" s="125"/>
      <c r="AA27" s="123"/>
    </row>
    <row r="28" spans="1:27" s="102" customFormat="1" ht="20.100000000000001" customHeight="1">
      <c r="A28" s="129">
        <v>4</v>
      </c>
      <c r="B28" s="130" t="s">
        <v>240</v>
      </c>
      <c r="C28" s="118"/>
      <c r="D28" s="114"/>
      <c r="E28" s="123"/>
      <c r="F28" s="123"/>
      <c r="G28" s="123"/>
      <c r="H28" s="120"/>
      <c r="I28" s="149"/>
      <c r="J28" s="125"/>
      <c r="K28" s="123"/>
      <c r="L28" s="120"/>
      <c r="M28" s="123"/>
      <c r="N28" s="123"/>
      <c r="O28" s="123"/>
      <c r="P28" s="123"/>
      <c r="Q28" s="126"/>
      <c r="R28" s="123"/>
      <c r="S28" s="120"/>
      <c r="T28" s="123"/>
      <c r="U28" s="120"/>
      <c r="V28" s="123"/>
      <c r="W28" s="123"/>
      <c r="X28" s="120"/>
      <c r="Y28" s="123"/>
      <c r="Z28" s="125"/>
      <c r="AA28" s="127"/>
    </row>
    <row r="29" spans="1:27" s="132" customFormat="1" ht="20.100000000000001" customHeight="1">
      <c r="A29" s="118"/>
      <c r="B29" s="131" t="s">
        <v>235</v>
      </c>
      <c r="C29" s="118" t="s">
        <v>16</v>
      </c>
      <c r="D29" s="119"/>
      <c r="E29" s="123"/>
      <c r="F29" s="123"/>
      <c r="G29" s="125"/>
      <c r="H29" s="121"/>
      <c r="I29" s="154"/>
      <c r="J29" s="125"/>
      <c r="K29" s="125"/>
      <c r="L29" s="121"/>
      <c r="M29" s="125"/>
      <c r="N29" s="125"/>
      <c r="O29" s="123"/>
      <c r="P29" s="125"/>
      <c r="Q29" s="125"/>
      <c r="R29" s="123"/>
      <c r="S29" s="120"/>
      <c r="T29" s="155"/>
      <c r="U29" s="123"/>
      <c r="V29" s="123"/>
      <c r="W29" s="123"/>
      <c r="X29" s="120"/>
      <c r="Y29" s="155"/>
      <c r="Z29" s="125"/>
      <c r="AA29" s="149"/>
    </row>
    <row r="30" spans="1:27" s="153" customFormat="1" ht="20.100000000000001" customHeight="1">
      <c r="A30" s="151"/>
      <c r="B30" s="131" t="s">
        <v>236</v>
      </c>
      <c r="C30" s="151" t="s">
        <v>18</v>
      </c>
      <c r="D30" s="156"/>
      <c r="E30" s="136"/>
      <c r="F30" s="136"/>
      <c r="G30" s="136"/>
      <c r="H30" s="136"/>
      <c r="I30" s="136"/>
      <c r="J30" s="136"/>
      <c r="K30" s="136"/>
      <c r="L30" s="137"/>
      <c r="M30" s="136"/>
      <c r="N30" s="136"/>
      <c r="O30" s="136"/>
      <c r="P30" s="136"/>
      <c r="Q30" s="136"/>
      <c r="R30" s="136"/>
      <c r="S30" s="137"/>
      <c r="T30" s="136"/>
      <c r="U30" s="136"/>
      <c r="V30" s="136"/>
      <c r="W30" s="136"/>
      <c r="X30" s="136"/>
      <c r="Y30" s="136"/>
      <c r="Z30" s="136"/>
      <c r="AA30" s="136"/>
    </row>
    <row r="31" spans="1:27" s="132" customFormat="1" ht="20.100000000000001" customHeight="1">
      <c r="A31" s="118"/>
      <c r="B31" s="131" t="s">
        <v>237</v>
      </c>
      <c r="C31" s="118" t="s">
        <v>13</v>
      </c>
      <c r="D31" s="119"/>
      <c r="E31" s="110"/>
      <c r="F31" s="110"/>
      <c r="G31" s="111"/>
      <c r="H31" s="111"/>
      <c r="I31" s="111"/>
      <c r="J31" s="111"/>
      <c r="K31" s="111"/>
      <c r="L31" s="111"/>
      <c r="M31" s="111"/>
      <c r="N31" s="111"/>
      <c r="O31" s="110"/>
      <c r="P31" s="111"/>
      <c r="Q31" s="111"/>
      <c r="R31" s="110"/>
      <c r="S31" s="110"/>
      <c r="T31" s="157"/>
      <c r="U31" s="110"/>
      <c r="V31" s="110"/>
      <c r="W31" s="110"/>
      <c r="X31" s="110"/>
      <c r="Y31" s="111"/>
      <c r="Z31" s="111"/>
      <c r="AA31" s="110"/>
    </row>
    <row r="32" spans="1:27" s="128" customFormat="1" ht="28.5" customHeight="1">
      <c r="A32" s="113" t="s">
        <v>6</v>
      </c>
      <c r="B32" s="122" t="s">
        <v>241</v>
      </c>
      <c r="C32" s="113"/>
      <c r="D32" s="119"/>
      <c r="E32" s="123"/>
      <c r="F32" s="123"/>
      <c r="G32" s="123"/>
      <c r="H32" s="120"/>
      <c r="I32" s="124"/>
      <c r="J32" s="125"/>
      <c r="K32" s="123"/>
      <c r="L32" s="120"/>
      <c r="M32" s="123"/>
      <c r="N32" s="123"/>
      <c r="O32" s="123"/>
      <c r="P32" s="123"/>
      <c r="Q32" s="121"/>
      <c r="R32" s="123"/>
      <c r="S32" s="120"/>
      <c r="T32" s="123"/>
      <c r="U32" s="120"/>
      <c r="V32" s="123"/>
      <c r="W32" s="120"/>
      <c r="X32" s="120"/>
      <c r="Y32" s="123"/>
      <c r="Z32" s="125"/>
      <c r="AA32" s="127"/>
    </row>
    <row r="33" spans="1:27" s="128" customFormat="1" ht="20.100000000000001" customHeight="1">
      <c r="A33" s="113" t="s">
        <v>223</v>
      </c>
      <c r="B33" s="122" t="s">
        <v>10</v>
      </c>
      <c r="C33" s="113" t="s">
        <v>16</v>
      </c>
      <c r="D33" s="114"/>
      <c r="E33" s="115"/>
      <c r="F33" s="115"/>
      <c r="G33" s="115"/>
      <c r="H33" s="115"/>
      <c r="I33" s="115"/>
      <c r="J33" s="116"/>
      <c r="K33" s="115"/>
      <c r="L33" s="115"/>
      <c r="M33" s="115"/>
      <c r="N33" s="115"/>
      <c r="O33" s="115"/>
      <c r="P33" s="115"/>
      <c r="Q33" s="116"/>
      <c r="R33" s="115"/>
      <c r="S33" s="115"/>
      <c r="T33" s="115"/>
      <c r="U33" s="115"/>
      <c r="V33" s="115"/>
      <c r="W33" s="115"/>
      <c r="X33" s="115"/>
      <c r="Y33" s="115"/>
      <c r="Z33" s="116"/>
      <c r="AA33" s="115"/>
    </row>
    <row r="34" spans="1:27" s="102" customFormat="1" ht="20.100000000000001" customHeight="1">
      <c r="A34" s="129">
        <v>1</v>
      </c>
      <c r="B34" s="130" t="s">
        <v>242</v>
      </c>
      <c r="C34" s="118"/>
      <c r="D34" s="114"/>
      <c r="E34" s="123"/>
      <c r="F34" s="123"/>
      <c r="G34" s="123"/>
      <c r="H34" s="120"/>
      <c r="I34" s="149"/>
      <c r="J34" s="125"/>
      <c r="K34" s="123"/>
      <c r="L34" s="120"/>
      <c r="M34" s="123"/>
      <c r="N34" s="123"/>
      <c r="O34" s="123"/>
      <c r="P34" s="123"/>
      <c r="Q34" s="126"/>
      <c r="R34" s="123"/>
      <c r="S34" s="120"/>
      <c r="T34" s="123"/>
      <c r="U34" s="120"/>
      <c r="V34" s="123"/>
      <c r="W34" s="123"/>
      <c r="X34" s="120"/>
      <c r="Y34" s="123"/>
      <c r="Z34" s="125"/>
      <c r="AA34" s="127"/>
    </row>
    <row r="35" spans="1:27" s="132" customFormat="1" ht="20.100000000000001" customHeight="1">
      <c r="A35" s="118"/>
      <c r="B35" s="131" t="s">
        <v>235</v>
      </c>
      <c r="C35" s="118" t="s">
        <v>16</v>
      </c>
      <c r="D35" s="119"/>
      <c r="E35" s="158"/>
      <c r="F35" s="158"/>
      <c r="G35" s="158"/>
      <c r="H35" s="158"/>
      <c r="I35" s="159"/>
      <c r="J35" s="160"/>
      <c r="K35" s="158"/>
      <c r="L35" s="158"/>
      <c r="M35" s="158"/>
      <c r="N35" s="158"/>
      <c r="O35" s="158"/>
      <c r="P35" s="158"/>
      <c r="Q35" s="160"/>
      <c r="R35" s="158"/>
      <c r="S35" s="158"/>
      <c r="T35" s="158"/>
      <c r="U35" s="161"/>
      <c r="V35" s="158"/>
      <c r="W35" s="158"/>
      <c r="X35" s="158"/>
      <c r="Y35" s="158"/>
      <c r="Z35" s="160"/>
      <c r="AA35" s="159"/>
    </row>
    <row r="36" spans="1:27" s="153" customFormat="1" ht="20.100000000000001" customHeight="1">
      <c r="A36" s="151"/>
      <c r="B36" s="131" t="s">
        <v>236</v>
      </c>
      <c r="C36" s="151" t="s">
        <v>18</v>
      </c>
      <c r="D36" s="135"/>
      <c r="E36" s="162"/>
      <c r="F36" s="162"/>
      <c r="G36" s="162"/>
      <c r="H36" s="162"/>
      <c r="I36" s="162"/>
      <c r="J36" s="163"/>
      <c r="K36" s="162"/>
      <c r="L36" s="162"/>
      <c r="M36" s="162"/>
      <c r="N36" s="162"/>
      <c r="O36" s="162"/>
      <c r="P36" s="162"/>
      <c r="Q36" s="163"/>
      <c r="R36" s="162"/>
      <c r="S36" s="162"/>
      <c r="T36" s="162"/>
      <c r="U36" s="162"/>
      <c r="V36" s="162"/>
      <c r="W36" s="162"/>
      <c r="X36" s="162"/>
      <c r="Y36" s="162"/>
      <c r="Z36" s="163"/>
      <c r="AA36" s="162"/>
    </row>
    <row r="37" spans="1:27" s="132" customFormat="1" ht="20.100000000000001" customHeight="1">
      <c r="A37" s="118"/>
      <c r="B37" s="131" t="s">
        <v>237</v>
      </c>
      <c r="C37" s="118" t="s">
        <v>13</v>
      </c>
      <c r="D37" s="11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</row>
    <row r="38" spans="1:27" s="128" customFormat="1" ht="31.5" customHeight="1">
      <c r="A38" s="113" t="s">
        <v>53</v>
      </c>
      <c r="B38" s="122" t="s">
        <v>243</v>
      </c>
      <c r="C38" s="113"/>
      <c r="D38" s="114"/>
      <c r="E38" s="123"/>
      <c r="F38" s="123"/>
      <c r="G38" s="123"/>
      <c r="H38" s="120"/>
      <c r="I38" s="124"/>
      <c r="J38" s="125"/>
      <c r="K38" s="123"/>
      <c r="L38" s="120"/>
      <c r="M38" s="123"/>
      <c r="N38" s="123"/>
      <c r="O38" s="123"/>
      <c r="P38" s="123"/>
      <c r="Q38" s="121"/>
      <c r="R38" s="123"/>
      <c r="S38" s="120"/>
      <c r="T38" s="123"/>
      <c r="U38" s="120"/>
      <c r="V38" s="123"/>
      <c r="W38" s="120"/>
      <c r="X38" s="120"/>
      <c r="Y38" s="123"/>
      <c r="Z38" s="125"/>
      <c r="AA38" s="127"/>
    </row>
    <row r="39" spans="1:27" s="128" customFormat="1" ht="20.100000000000001" customHeight="1">
      <c r="A39" s="113" t="s">
        <v>223</v>
      </c>
      <c r="B39" s="122" t="s">
        <v>10</v>
      </c>
      <c r="C39" s="113" t="s">
        <v>16</v>
      </c>
      <c r="D39" s="114"/>
      <c r="E39" s="115"/>
      <c r="F39" s="115"/>
      <c r="G39" s="115"/>
      <c r="H39" s="115"/>
      <c r="I39" s="115"/>
      <c r="J39" s="116"/>
      <c r="K39" s="115"/>
      <c r="L39" s="115"/>
      <c r="M39" s="115"/>
      <c r="N39" s="115"/>
      <c r="O39" s="115"/>
      <c r="P39" s="115"/>
      <c r="Q39" s="116"/>
      <c r="R39" s="115"/>
      <c r="S39" s="115"/>
      <c r="T39" s="115"/>
      <c r="U39" s="115"/>
      <c r="V39" s="115"/>
      <c r="W39" s="115"/>
      <c r="X39" s="115"/>
      <c r="Y39" s="115"/>
      <c r="Z39" s="116"/>
      <c r="AA39" s="115"/>
    </row>
    <row r="40" spans="1:27" s="102" customFormat="1" ht="20.100000000000001" customHeight="1">
      <c r="A40" s="129">
        <v>1</v>
      </c>
      <c r="B40" s="130" t="s">
        <v>244</v>
      </c>
      <c r="C40" s="164"/>
      <c r="D40" s="114"/>
      <c r="E40" s="123"/>
      <c r="F40" s="123"/>
      <c r="G40" s="123"/>
      <c r="H40" s="120"/>
      <c r="I40" s="124"/>
      <c r="J40" s="125"/>
      <c r="K40" s="123"/>
      <c r="L40" s="120"/>
      <c r="M40" s="123"/>
      <c r="N40" s="123"/>
      <c r="O40" s="123"/>
      <c r="P40" s="123"/>
      <c r="Q40" s="121"/>
      <c r="R40" s="123"/>
      <c r="S40" s="120"/>
      <c r="T40" s="123"/>
      <c r="U40" s="120"/>
      <c r="V40" s="123"/>
      <c r="W40" s="123"/>
      <c r="X40" s="120"/>
      <c r="Y40" s="123"/>
      <c r="Z40" s="125"/>
      <c r="AA40" s="127"/>
    </row>
    <row r="41" spans="1:27" s="132" customFormat="1" ht="20.100000000000001" customHeight="1">
      <c r="A41" s="118"/>
      <c r="B41" s="131" t="s">
        <v>245</v>
      </c>
      <c r="C41" s="118" t="s">
        <v>16</v>
      </c>
      <c r="D41" s="119"/>
      <c r="E41" s="123"/>
      <c r="F41" s="123"/>
      <c r="G41" s="123"/>
      <c r="H41" s="120"/>
      <c r="I41" s="124"/>
      <c r="J41" s="125"/>
      <c r="K41" s="123"/>
      <c r="L41" s="120"/>
      <c r="M41" s="123"/>
      <c r="N41" s="123"/>
      <c r="O41" s="123"/>
      <c r="P41" s="123"/>
      <c r="Q41" s="121"/>
      <c r="R41" s="123"/>
      <c r="S41" s="120"/>
      <c r="T41" s="123"/>
      <c r="U41" s="123"/>
      <c r="V41" s="123"/>
      <c r="W41" s="123"/>
      <c r="X41" s="120"/>
      <c r="Y41" s="123"/>
      <c r="Z41" s="125"/>
      <c r="AA41" s="110"/>
    </row>
    <row r="42" spans="1:27" s="132" customFormat="1" ht="20.100000000000001" customHeight="1">
      <c r="A42" s="118"/>
      <c r="B42" s="165" t="s">
        <v>246</v>
      </c>
      <c r="C42" s="118" t="s">
        <v>16</v>
      </c>
      <c r="D42" s="119"/>
      <c r="E42" s="123"/>
      <c r="F42" s="123"/>
      <c r="G42" s="123"/>
      <c r="H42" s="120"/>
      <c r="I42" s="124"/>
      <c r="J42" s="125"/>
      <c r="K42" s="123"/>
      <c r="L42" s="120"/>
      <c r="M42" s="123"/>
      <c r="N42" s="123"/>
      <c r="O42" s="123"/>
      <c r="P42" s="123"/>
      <c r="Q42" s="121"/>
      <c r="R42" s="123"/>
      <c r="S42" s="120"/>
      <c r="T42" s="123"/>
      <c r="U42" s="120"/>
      <c r="V42" s="123"/>
      <c r="W42" s="123"/>
      <c r="X42" s="120"/>
      <c r="Y42" s="166"/>
      <c r="Z42" s="125"/>
      <c r="AA42" s="110"/>
    </row>
    <row r="43" spans="1:27" s="132" customFormat="1" ht="20.100000000000001" customHeight="1">
      <c r="A43" s="118"/>
      <c r="B43" s="131" t="s">
        <v>247</v>
      </c>
      <c r="C43" s="118" t="s">
        <v>16</v>
      </c>
      <c r="D43" s="119"/>
      <c r="E43" s="123"/>
      <c r="F43" s="123"/>
      <c r="G43" s="123"/>
      <c r="H43" s="120"/>
      <c r="I43" s="124"/>
      <c r="J43" s="125"/>
      <c r="K43" s="136"/>
      <c r="L43" s="120"/>
      <c r="M43" s="123"/>
      <c r="N43" s="123"/>
      <c r="O43" s="123"/>
      <c r="P43" s="123"/>
      <c r="Q43" s="121"/>
      <c r="R43" s="123"/>
      <c r="S43" s="120"/>
      <c r="T43" s="123"/>
      <c r="U43" s="120"/>
      <c r="V43" s="123"/>
      <c r="W43" s="123"/>
      <c r="X43" s="120"/>
      <c r="Y43" s="123"/>
      <c r="Z43" s="125"/>
      <c r="AA43" s="127"/>
    </row>
    <row r="44" spans="1:27" s="153" customFormat="1" ht="20.100000000000001" customHeight="1">
      <c r="A44" s="151"/>
      <c r="B44" s="167" t="s">
        <v>248</v>
      </c>
      <c r="C44" s="118" t="s">
        <v>18</v>
      </c>
      <c r="D44" s="156"/>
      <c r="E44" s="124"/>
      <c r="F44" s="124"/>
      <c r="G44" s="124"/>
      <c r="H44" s="127"/>
      <c r="I44" s="124"/>
      <c r="J44" s="168"/>
      <c r="K44" s="124"/>
      <c r="L44" s="127"/>
      <c r="M44" s="124"/>
      <c r="N44" s="124"/>
      <c r="O44" s="124"/>
      <c r="P44" s="124"/>
      <c r="Q44" s="152"/>
      <c r="R44" s="124"/>
      <c r="S44" s="127"/>
      <c r="T44" s="124"/>
      <c r="U44" s="127"/>
      <c r="V44" s="124"/>
      <c r="W44" s="124"/>
      <c r="X44" s="127"/>
      <c r="Y44" s="124"/>
      <c r="Z44" s="168"/>
      <c r="AA44" s="127"/>
    </row>
    <row r="45" spans="1:27" s="132" customFormat="1" ht="20.100000000000001" customHeight="1">
      <c r="A45" s="118"/>
      <c r="B45" s="131" t="s">
        <v>249</v>
      </c>
      <c r="C45" s="118" t="s">
        <v>13</v>
      </c>
      <c r="D45" s="119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</row>
    <row r="46" spans="1:27" s="102" customFormat="1" ht="20.100000000000001" customHeight="1">
      <c r="A46" s="129">
        <v>2</v>
      </c>
      <c r="B46" s="130" t="s">
        <v>250</v>
      </c>
      <c r="C46" s="118"/>
      <c r="D46" s="114"/>
      <c r="E46" s="169"/>
      <c r="F46" s="169"/>
      <c r="G46" s="169"/>
      <c r="H46" s="169"/>
      <c r="I46" s="169"/>
      <c r="J46" s="170"/>
      <c r="K46" s="169"/>
      <c r="L46" s="169"/>
      <c r="M46" s="169"/>
      <c r="N46" s="169"/>
      <c r="O46" s="169"/>
      <c r="P46" s="169"/>
      <c r="Q46" s="170"/>
      <c r="R46" s="169"/>
      <c r="S46" s="169"/>
      <c r="T46" s="169"/>
      <c r="U46" s="169"/>
      <c r="V46" s="169"/>
      <c r="W46" s="169"/>
      <c r="X46" s="169"/>
      <c r="Y46" s="169"/>
      <c r="Z46" s="170"/>
      <c r="AA46" s="169"/>
    </row>
    <row r="47" spans="1:27" s="132" customFormat="1" ht="20.100000000000001" customHeight="1">
      <c r="A47" s="118"/>
      <c r="B47" s="131" t="s">
        <v>245</v>
      </c>
      <c r="C47" s="118" t="s">
        <v>16</v>
      </c>
      <c r="D47" s="119"/>
      <c r="E47" s="123"/>
      <c r="F47" s="123"/>
      <c r="G47" s="123"/>
      <c r="H47" s="120"/>
      <c r="I47" s="168"/>
      <c r="J47" s="125"/>
      <c r="K47" s="123"/>
      <c r="L47" s="120"/>
      <c r="M47" s="123"/>
      <c r="N47" s="123"/>
      <c r="O47" s="123"/>
      <c r="P47" s="123"/>
      <c r="Q47" s="125"/>
      <c r="R47" s="123"/>
      <c r="S47" s="120"/>
      <c r="T47" s="123"/>
      <c r="U47" s="120"/>
      <c r="V47" s="123"/>
      <c r="W47" s="120"/>
      <c r="X47" s="120"/>
      <c r="Y47" s="123"/>
      <c r="Z47" s="125"/>
      <c r="AA47" s="127"/>
    </row>
    <row r="48" spans="1:27" s="172" customFormat="1" ht="20.100000000000001" customHeight="1">
      <c r="A48" s="171"/>
      <c r="B48" s="131" t="s">
        <v>251</v>
      </c>
      <c r="C48" s="118" t="s">
        <v>16</v>
      </c>
      <c r="D48" s="119"/>
      <c r="E48" s="123"/>
      <c r="F48" s="123"/>
      <c r="G48" s="123"/>
      <c r="H48" s="120"/>
      <c r="I48" s="168"/>
      <c r="J48" s="125"/>
      <c r="K48" s="123"/>
      <c r="L48" s="120"/>
      <c r="M48" s="123"/>
      <c r="N48" s="123"/>
      <c r="O48" s="123"/>
      <c r="P48" s="123"/>
      <c r="Q48" s="125"/>
      <c r="R48" s="123"/>
      <c r="S48" s="120"/>
      <c r="T48" s="123"/>
      <c r="U48" s="120"/>
      <c r="V48" s="123"/>
      <c r="W48" s="120"/>
      <c r="X48" s="120"/>
      <c r="Y48" s="123"/>
      <c r="Z48" s="125"/>
      <c r="AA48" s="127"/>
    </row>
    <row r="49" spans="1:27" s="153" customFormat="1" ht="20.100000000000001" customHeight="1">
      <c r="A49" s="151"/>
      <c r="B49" s="131" t="s">
        <v>247</v>
      </c>
      <c r="C49" s="151" t="s">
        <v>16</v>
      </c>
      <c r="D49" s="119"/>
      <c r="E49" s="123"/>
      <c r="F49" s="123"/>
      <c r="G49" s="123"/>
      <c r="H49" s="120"/>
      <c r="I49" s="168"/>
      <c r="J49" s="125"/>
      <c r="K49" s="123"/>
      <c r="L49" s="120"/>
      <c r="M49" s="123"/>
      <c r="N49" s="123"/>
      <c r="O49" s="123"/>
      <c r="P49" s="123"/>
      <c r="Q49" s="125"/>
      <c r="R49" s="123"/>
      <c r="S49" s="120"/>
      <c r="T49" s="123"/>
      <c r="U49" s="120"/>
      <c r="V49" s="123"/>
      <c r="W49" s="120"/>
      <c r="X49" s="120"/>
      <c r="Y49" s="123"/>
      <c r="Z49" s="125"/>
      <c r="AA49" s="127"/>
    </row>
    <row r="50" spans="1:27" s="132" customFormat="1" ht="20.100000000000001" customHeight="1">
      <c r="A50" s="118"/>
      <c r="B50" s="131" t="s">
        <v>252</v>
      </c>
      <c r="C50" s="118" t="s">
        <v>18</v>
      </c>
      <c r="D50" s="156"/>
      <c r="E50" s="173"/>
      <c r="F50" s="173"/>
      <c r="G50" s="173"/>
      <c r="H50" s="174"/>
      <c r="I50" s="175"/>
      <c r="J50" s="175"/>
      <c r="K50" s="173"/>
      <c r="L50" s="174"/>
      <c r="M50" s="173"/>
      <c r="N50" s="173"/>
      <c r="O50" s="173"/>
      <c r="P50" s="173"/>
      <c r="Q50" s="175"/>
      <c r="R50" s="173"/>
      <c r="S50" s="174"/>
      <c r="T50" s="173"/>
      <c r="U50" s="174"/>
      <c r="V50" s="173"/>
      <c r="W50" s="174"/>
      <c r="X50" s="174"/>
      <c r="Y50" s="173"/>
      <c r="Z50" s="175"/>
      <c r="AA50" s="174"/>
    </row>
    <row r="51" spans="1:27" s="132" customFormat="1" ht="20.100000000000001" customHeight="1">
      <c r="A51" s="118"/>
      <c r="B51" s="131" t="s">
        <v>253</v>
      </c>
      <c r="C51" s="118" t="s">
        <v>13</v>
      </c>
      <c r="D51" s="119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  <c r="AA51" s="158"/>
    </row>
    <row r="52" spans="1:27" s="128" customFormat="1" ht="20.100000000000001" customHeight="1">
      <c r="A52" s="113" t="s">
        <v>124</v>
      </c>
      <c r="B52" s="122" t="s">
        <v>254</v>
      </c>
      <c r="C52" s="118"/>
      <c r="D52" s="114"/>
      <c r="E52" s="123"/>
      <c r="F52" s="123"/>
      <c r="G52" s="123"/>
      <c r="H52" s="120"/>
      <c r="I52" s="149"/>
      <c r="J52" s="125"/>
      <c r="K52" s="123"/>
      <c r="L52" s="120"/>
      <c r="M52" s="123"/>
      <c r="N52" s="123"/>
      <c r="O52" s="123"/>
      <c r="P52" s="123"/>
      <c r="Q52" s="121"/>
      <c r="R52" s="123"/>
      <c r="S52" s="120"/>
      <c r="T52" s="123"/>
      <c r="U52" s="120"/>
      <c r="V52" s="123"/>
      <c r="W52" s="120"/>
      <c r="X52" s="120"/>
      <c r="Y52" s="123"/>
      <c r="Z52" s="125"/>
      <c r="AA52" s="127"/>
    </row>
    <row r="53" spans="1:27" s="177" customFormat="1" ht="20.100000000000001" customHeight="1">
      <c r="A53" s="118"/>
      <c r="B53" s="23" t="s">
        <v>10</v>
      </c>
      <c r="C53" s="22" t="s">
        <v>16</v>
      </c>
      <c r="D53" s="119"/>
      <c r="E53" s="158"/>
      <c r="F53" s="158"/>
      <c r="G53" s="158"/>
      <c r="H53" s="158"/>
      <c r="I53" s="159"/>
      <c r="J53" s="160"/>
      <c r="K53" s="158"/>
      <c r="L53" s="158"/>
      <c r="M53" s="158"/>
      <c r="N53" s="158"/>
      <c r="O53" s="158"/>
      <c r="P53" s="158"/>
      <c r="Q53" s="160"/>
      <c r="R53" s="158"/>
      <c r="S53" s="158"/>
      <c r="T53" s="158"/>
      <c r="U53" s="158"/>
      <c r="V53" s="158"/>
      <c r="W53" s="158"/>
      <c r="X53" s="158"/>
      <c r="Y53" s="158"/>
      <c r="Z53" s="160"/>
      <c r="AA53" s="176"/>
    </row>
    <row r="54" spans="1:27" s="177" customFormat="1" ht="20.100000000000001" customHeight="1">
      <c r="A54" s="118"/>
      <c r="B54" s="24" t="s">
        <v>83</v>
      </c>
      <c r="C54" s="22" t="s">
        <v>16</v>
      </c>
      <c r="D54" s="119"/>
      <c r="E54" s="158"/>
      <c r="F54" s="158"/>
      <c r="G54" s="158"/>
      <c r="H54" s="158"/>
      <c r="I54" s="159"/>
      <c r="J54" s="160"/>
      <c r="K54" s="158"/>
      <c r="L54" s="158"/>
      <c r="M54" s="158"/>
      <c r="N54" s="158"/>
      <c r="O54" s="158"/>
      <c r="P54" s="158"/>
      <c r="Q54" s="160"/>
      <c r="R54" s="158"/>
      <c r="S54" s="158"/>
      <c r="T54" s="158"/>
      <c r="U54" s="158"/>
      <c r="V54" s="158"/>
      <c r="W54" s="158"/>
      <c r="X54" s="158"/>
      <c r="Y54" s="158"/>
      <c r="Z54" s="160"/>
      <c r="AA54" s="176"/>
    </row>
    <row r="55" spans="1:27" s="177" customFormat="1" ht="20.100000000000001" customHeight="1">
      <c r="A55" s="118"/>
      <c r="B55" s="23" t="s">
        <v>84</v>
      </c>
      <c r="C55" s="22" t="s">
        <v>16</v>
      </c>
      <c r="D55" s="119"/>
      <c r="E55" s="158"/>
      <c r="F55" s="158"/>
      <c r="G55" s="158"/>
      <c r="H55" s="158"/>
      <c r="I55" s="159"/>
      <c r="J55" s="160"/>
      <c r="K55" s="158"/>
      <c r="L55" s="158"/>
      <c r="M55" s="158"/>
      <c r="N55" s="158"/>
      <c r="O55" s="158"/>
      <c r="P55" s="158"/>
      <c r="Q55" s="160"/>
      <c r="R55" s="158"/>
      <c r="S55" s="158"/>
      <c r="T55" s="158"/>
      <c r="U55" s="158"/>
      <c r="V55" s="158"/>
      <c r="W55" s="158"/>
      <c r="X55" s="158"/>
      <c r="Y55" s="158"/>
      <c r="Z55" s="160"/>
      <c r="AA55" s="176"/>
    </row>
    <row r="56" spans="1:27" s="177" customFormat="1" ht="20.100000000000001" customHeight="1">
      <c r="A56" s="118"/>
      <c r="B56" s="23" t="s">
        <v>19</v>
      </c>
      <c r="C56" s="22" t="s">
        <v>13</v>
      </c>
      <c r="D56" s="119"/>
      <c r="E56" s="158"/>
      <c r="F56" s="158"/>
      <c r="G56" s="158"/>
      <c r="H56" s="158"/>
      <c r="I56" s="159"/>
      <c r="J56" s="160"/>
      <c r="K56" s="158"/>
      <c r="L56" s="158"/>
      <c r="M56" s="158"/>
      <c r="N56" s="158"/>
      <c r="O56" s="158"/>
      <c r="P56" s="158"/>
      <c r="Q56" s="160"/>
      <c r="R56" s="158"/>
      <c r="S56" s="158"/>
      <c r="T56" s="158"/>
      <c r="U56" s="158"/>
      <c r="V56" s="158"/>
      <c r="W56" s="158"/>
      <c r="X56" s="158"/>
      <c r="Y56" s="158"/>
      <c r="Z56" s="160"/>
      <c r="AA56" s="176"/>
    </row>
    <row r="57" spans="1:27" s="177" customFormat="1" ht="20.100000000000001" customHeight="1">
      <c r="A57" s="113" t="s">
        <v>126</v>
      </c>
      <c r="B57" s="122" t="s">
        <v>255</v>
      </c>
      <c r="C57" s="113"/>
      <c r="D57" s="114"/>
      <c r="E57" s="123"/>
      <c r="F57" s="123"/>
      <c r="G57" s="123"/>
      <c r="H57" s="120"/>
      <c r="I57" s="124"/>
      <c r="J57" s="125"/>
      <c r="K57" s="178"/>
      <c r="L57" s="120"/>
      <c r="M57" s="123"/>
      <c r="N57" s="123"/>
      <c r="O57" s="123"/>
      <c r="P57" s="123"/>
      <c r="Q57" s="126"/>
      <c r="R57" s="123"/>
      <c r="S57" s="120"/>
      <c r="T57" s="123"/>
      <c r="U57" s="120"/>
      <c r="V57" s="123"/>
      <c r="W57" s="120"/>
      <c r="X57" s="120"/>
      <c r="Y57" s="123"/>
      <c r="Z57" s="125"/>
      <c r="AA57" s="127"/>
    </row>
    <row r="58" spans="1:27" s="177" customFormat="1" ht="20.100000000000001" customHeight="1">
      <c r="A58" s="118"/>
      <c r="B58" s="131" t="s">
        <v>10</v>
      </c>
      <c r="C58" s="118" t="s">
        <v>16</v>
      </c>
      <c r="D58" s="119"/>
      <c r="E58" s="123"/>
      <c r="F58" s="123"/>
      <c r="G58" s="123"/>
      <c r="H58" s="120"/>
      <c r="I58" s="149"/>
      <c r="J58" s="125"/>
      <c r="K58" s="123"/>
      <c r="L58" s="120"/>
      <c r="M58" s="123"/>
      <c r="N58" s="123"/>
      <c r="O58" s="123"/>
      <c r="P58" s="123"/>
      <c r="Q58" s="125"/>
      <c r="R58" s="123"/>
      <c r="S58" s="120"/>
      <c r="T58" s="123"/>
      <c r="U58" s="120"/>
      <c r="V58" s="123"/>
      <c r="W58" s="123"/>
      <c r="X58" s="120"/>
      <c r="Y58" s="123"/>
      <c r="Z58" s="125"/>
      <c r="AA58" s="127"/>
    </row>
    <row r="59" spans="1:27" s="128" customFormat="1" ht="20.100000000000001" customHeight="1">
      <c r="A59" s="113" t="s">
        <v>90</v>
      </c>
      <c r="B59" s="122" t="s">
        <v>256</v>
      </c>
      <c r="C59" s="118"/>
      <c r="D59" s="114"/>
      <c r="E59" s="123"/>
      <c r="F59" s="123"/>
      <c r="G59" s="123"/>
      <c r="H59" s="120"/>
      <c r="I59" s="149"/>
      <c r="J59" s="125"/>
      <c r="K59" s="123"/>
      <c r="L59" s="120"/>
      <c r="M59" s="123"/>
      <c r="N59" s="123"/>
      <c r="O59" s="123"/>
      <c r="P59" s="123"/>
      <c r="Q59" s="121"/>
      <c r="R59" s="123"/>
      <c r="S59" s="120"/>
      <c r="T59" s="123"/>
      <c r="U59" s="120"/>
      <c r="V59" s="123"/>
      <c r="W59" s="120"/>
      <c r="X59" s="120"/>
      <c r="Y59" s="123"/>
      <c r="Z59" s="125"/>
      <c r="AA59" s="127"/>
    </row>
    <row r="60" spans="1:27" s="132" customFormat="1" ht="20.100000000000001" customHeight="1">
      <c r="A60" s="113">
        <v>1</v>
      </c>
      <c r="B60" s="179" t="s">
        <v>257</v>
      </c>
      <c r="C60" s="118"/>
      <c r="D60" s="114"/>
      <c r="E60" s="123"/>
      <c r="F60" s="123"/>
      <c r="G60" s="123"/>
      <c r="H60" s="120"/>
      <c r="I60" s="149"/>
      <c r="J60" s="125"/>
      <c r="K60" s="120"/>
      <c r="L60" s="120"/>
      <c r="M60" s="123"/>
      <c r="N60" s="123"/>
      <c r="O60" s="123"/>
      <c r="P60" s="123"/>
      <c r="Q60" s="121"/>
      <c r="R60" s="123"/>
      <c r="S60" s="120"/>
      <c r="T60" s="123"/>
      <c r="U60" s="120"/>
      <c r="V60" s="123"/>
      <c r="W60" s="120"/>
      <c r="X60" s="120"/>
      <c r="Y60" s="123"/>
      <c r="Z60" s="125"/>
      <c r="AA60" s="127"/>
    </row>
    <row r="61" spans="1:27" s="102" customFormat="1" ht="20.100000000000001" customHeight="1">
      <c r="A61" s="180"/>
      <c r="B61" s="181" t="s">
        <v>258</v>
      </c>
      <c r="C61" s="118" t="s">
        <v>36</v>
      </c>
      <c r="D61" s="119"/>
      <c r="E61" s="158"/>
      <c r="F61" s="158"/>
      <c r="G61" s="158"/>
      <c r="H61" s="158"/>
      <c r="I61" s="159"/>
      <c r="J61" s="160"/>
      <c r="K61" s="158"/>
      <c r="L61" s="158"/>
      <c r="M61" s="158"/>
      <c r="N61" s="158"/>
      <c r="O61" s="158"/>
      <c r="P61" s="158"/>
      <c r="Q61" s="160"/>
      <c r="R61" s="158"/>
      <c r="S61" s="158"/>
      <c r="T61" s="158"/>
      <c r="U61" s="158"/>
      <c r="V61" s="158"/>
      <c r="W61" s="158"/>
      <c r="X61" s="158"/>
      <c r="Y61" s="158"/>
      <c r="Z61" s="160"/>
      <c r="AA61" s="159"/>
    </row>
    <row r="62" spans="1:27" s="102" customFormat="1" ht="20.100000000000001" customHeight="1">
      <c r="A62" s="182"/>
      <c r="B62" s="183" t="s">
        <v>259</v>
      </c>
      <c r="C62" s="118" t="s">
        <v>36</v>
      </c>
      <c r="D62" s="119"/>
      <c r="E62" s="158"/>
      <c r="F62" s="158"/>
      <c r="G62" s="158"/>
      <c r="H62" s="158"/>
      <c r="I62" s="159"/>
      <c r="J62" s="160"/>
      <c r="K62" s="158"/>
      <c r="L62" s="158"/>
      <c r="M62" s="158"/>
      <c r="N62" s="158"/>
      <c r="O62" s="158"/>
      <c r="P62" s="158"/>
      <c r="Q62" s="160"/>
      <c r="R62" s="158"/>
      <c r="S62" s="158"/>
      <c r="T62" s="158"/>
      <c r="U62" s="158"/>
      <c r="V62" s="158"/>
      <c r="W62" s="158"/>
      <c r="X62" s="158"/>
      <c r="Y62" s="158"/>
      <c r="Z62" s="160"/>
      <c r="AA62" s="159"/>
    </row>
    <row r="63" spans="1:27" s="184" customFormat="1" ht="20.100000000000001" customHeight="1">
      <c r="A63" s="118"/>
      <c r="B63" s="183" t="s">
        <v>260</v>
      </c>
      <c r="C63" s="118" t="s">
        <v>36</v>
      </c>
      <c r="D63" s="119"/>
      <c r="E63" s="158"/>
      <c r="F63" s="158"/>
      <c r="G63" s="158"/>
      <c r="H63" s="158"/>
      <c r="I63" s="159"/>
      <c r="J63" s="160"/>
      <c r="K63" s="160"/>
      <c r="L63" s="158"/>
      <c r="M63" s="158"/>
      <c r="N63" s="158"/>
      <c r="O63" s="158"/>
      <c r="P63" s="158"/>
      <c r="Q63" s="160"/>
      <c r="R63" s="158"/>
      <c r="S63" s="158"/>
      <c r="T63" s="158"/>
      <c r="U63" s="158"/>
      <c r="V63" s="158"/>
      <c r="W63" s="158"/>
      <c r="X63" s="158"/>
      <c r="Y63" s="158"/>
      <c r="Z63" s="160"/>
      <c r="AA63" s="176"/>
    </row>
    <row r="64" spans="1:27" s="185" customFormat="1" ht="20.100000000000001" customHeight="1">
      <c r="A64" s="118"/>
      <c r="B64" s="181" t="s">
        <v>261</v>
      </c>
      <c r="C64" s="118" t="s">
        <v>36</v>
      </c>
      <c r="D64" s="119"/>
      <c r="E64" s="158"/>
      <c r="F64" s="158"/>
      <c r="G64" s="158"/>
      <c r="H64" s="158"/>
      <c r="I64" s="159"/>
      <c r="J64" s="160"/>
      <c r="K64" s="158"/>
      <c r="L64" s="158"/>
      <c r="M64" s="158"/>
      <c r="N64" s="158"/>
      <c r="O64" s="158"/>
      <c r="P64" s="158"/>
      <c r="Q64" s="160"/>
      <c r="R64" s="158"/>
      <c r="S64" s="158"/>
      <c r="T64" s="158"/>
      <c r="U64" s="158"/>
      <c r="V64" s="158"/>
      <c r="W64" s="158"/>
      <c r="X64" s="158"/>
      <c r="Y64" s="158"/>
      <c r="Z64" s="160"/>
      <c r="AA64" s="176"/>
    </row>
    <row r="65" spans="1:27" s="132" customFormat="1" ht="20.100000000000001" customHeight="1">
      <c r="A65" s="186"/>
      <c r="B65" s="181" t="s">
        <v>262</v>
      </c>
      <c r="C65" s="118" t="s">
        <v>36</v>
      </c>
      <c r="D65" s="119"/>
      <c r="E65" s="158"/>
      <c r="F65" s="158"/>
      <c r="G65" s="158"/>
      <c r="H65" s="158"/>
      <c r="I65" s="159"/>
      <c r="J65" s="160"/>
      <c r="K65" s="158"/>
      <c r="L65" s="158"/>
      <c r="M65" s="158"/>
      <c r="N65" s="158"/>
      <c r="O65" s="158"/>
      <c r="P65" s="158"/>
      <c r="Q65" s="160"/>
      <c r="R65" s="158"/>
      <c r="S65" s="158"/>
      <c r="T65" s="158"/>
      <c r="U65" s="158"/>
      <c r="V65" s="158"/>
      <c r="W65" s="158"/>
      <c r="X65" s="158"/>
      <c r="Y65" s="158"/>
      <c r="Z65" s="160"/>
      <c r="AA65" s="176"/>
    </row>
    <row r="66" spans="1:27" s="132" customFormat="1" ht="27" customHeight="1">
      <c r="A66" s="186"/>
      <c r="B66" s="181" t="s">
        <v>263</v>
      </c>
      <c r="C66" s="118" t="s">
        <v>85</v>
      </c>
      <c r="D66" s="119"/>
      <c r="E66" s="158"/>
      <c r="F66" s="158"/>
      <c r="G66" s="158"/>
      <c r="H66" s="158"/>
      <c r="I66" s="159"/>
      <c r="J66" s="160"/>
      <c r="K66" s="158"/>
      <c r="L66" s="158"/>
      <c r="M66" s="158"/>
      <c r="N66" s="158"/>
      <c r="O66" s="158"/>
      <c r="P66" s="158"/>
      <c r="Q66" s="160"/>
      <c r="R66" s="158"/>
      <c r="S66" s="158"/>
      <c r="T66" s="158"/>
      <c r="U66" s="158"/>
      <c r="V66" s="158"/>
      <c r="W66" s="158"/>
      <c r="X66" s="158"/>
      <c r="Y66" s="158"/>
      <c r="Z66" s="160"/>
      <c r="AA66" s="176"/>
    </row>
    <row r="67" spans="1:27" s="187" customFormat="1" ht="20.100000000000001" customHeight="1">
      <c r="A67" s="186"/>
      <c r="B67" s="181" t="s">
        <v>264</v>
      </c>
      <c r="C67" s="118" t="s">
        <v>36</v>
      </c>
      <c r="D67" s="119"/>
      <c r="E67" s="158"/>
      <c r="F67" s="158"/>
      <c r="G67" s="158"/>
      <c r="H67" s="158"/>
      <c r="I67" s="159"/>
      <c r="J67" s="160"/>
      <c r="K67" s="158"/>
      <c r="L67" s="158"/>
      <c r="M67" s="158"/>
      <c r="N67" s="158"/>
      <c r="O67" s="158"/>
      <c r="P67" s="158"/>
      <c r="Q67" s="160"/>
      <c r="R67" s="158"/>
      <c r="S67" s="158"/>
      <c r="T67" s="158"/>
      <c r="U67" s="158"/>
      <c r="V67" s="158"/>
      <c r="W67" s="158"/>
      <c r="X67" s="158"/>
      <c r="Y67" s="158"/>
      <c r="Z67" s="160"/>
      <c r="AA67" s="176"/>
    </row>
    <row r="68" spans="1:27" s="187" customFormat="1" ht="24.75" customHeight="1">
      <c r="A68" s="113">
        <v>2</v>
      </c>
      <c r="B68" s="188" t="s">
        <v>265</v>
      </c>
      <c r="C68" s="113"/>
      <c r="D68" s="114"/>
      <c r="E68" s="158"/>
      <c r="F68" s="158"/>
      <c r="G68" s="158"/>
      <c r="H68" s="158"/>
      <c r="I68" s="176"/>
      <c r="J68" s="160"/>
      <c r="K68" s="158"/>
      <c r="L68" s="158"/>
      <c r="M68" s="158"/>
      <c r="N68" s="158"/>
      <c r="O68" s="158"/>
      <c r="P68" s="158"/>
      <c r="Q68" s="160"/>
      <c r="R68" s="158"/>
      <c r="S68" s="158"/>
      <c r="T68" s="158"/>
      <c r="U68" s="158"/>
      <c r="V68" s="158"/>
      <c r="W68" s="158"/>
      <c r="X68" s="158"/>
      <c r="Y68" s="158"/>
      <c r="Z68" s="160"/>
      <c r="AA68" s="176"/>
    </row>
    <row r="69" spans="1:27" s="187" customFormat="1" ht="20.100000000000001" customHeight="1">
      <c r="A69" s="186"/>
      <c r="B69" s="181" t="s">
        <v>86</v>
      </c>
      <c r="C69" s="118" t="s">
        <v>13</v>
      </c>
      <c r="D69" s="119"/>
      <c r="E69" s="158"/>
      <c r="F69" s="158"/>
      <c r="G69" s="158"/>
      <c r="H69" s="158"/>
      <c r="I69" s="159"/>
      <c r="J69" s="160"/>
      <c r="K69" s="158"/>
      <c r="L69" s="158"/>
      <c r="M69" s="158"/>
      <c r="N69" s="158"/>
      <c r="O69" s="158"/>
      <c r="P69" s="158"/>
      <c r="Q69" s="160"/>
      <c r="R69" s="158"/>
      <c r="S69" s="158"/>
      <c r="T69" s="158"/>
      <c r="U69" s="158"/>
      <c r="V69" s="158"/>
      <c r="W69" s="158"/>
      <c r="X69" s="158"/>
      <c r="Y69" s="158"/>
      <c r="Z69" s="160"/>
      <c r="AA69" s="176"/>
    </row>
    <row r="70" spans="1:27" s="187" customFormat="1" ht="20.100000000000001" customHeight="1">
      <c r="A70" s="189" t="s">
        <v>110</v>
      </c>
      <c r="B70" s="190" t="s">
        <v>266</v>
      </c>
      <c r="C70" s="186"/>
      <c r="D70" s="114"/>
      <c r="E70" s="158"/>
      <c r="F70" s="158"/>
      <c r="G70" s="158"/>
      <c r="H70" s="158"/>
      <c r="I70" s="159"/>
      <c r="J70" s="160"/>
      <c r="K70" s="158"/>
      <c r="L70" s="158"/>
      <c r="M70" s="158"/>
      <c r="N70" s="158"/>
      <c r="O70" s="158"/>
      <c r="P70" s="158"/>
      <c r="Q70" s="160"/>
      <c r="R70" s="158"/>
      <c r="S70" s="158"/>
      <c r="T70" s="158"/>
      <c r="U70" s="158"/>
      <c r="V70" s="158"/>
      <c r="W70" s="158"/>
      <c r="X70" s="158"/>
      <c r="Y70" s="158"/>
      <c r="Z70" s="160"/>
      <c r="AA70" s="176"/>
    </row>
    <row r="71" spans="1:27" s="187" customFormat="1" ht="20.100000000000001" customHeight="1">
      <c r="A71" s="118">
        <v>1</v>
      </c>
      <c r="B71" s="191" t="s">
        <v>267</v>
      </c>
      <c r="C71" s="186" t="s">
        <v>16</v>
      </c>
      <c r="D71" s="119"/>
      <c r="E71" s="158"/>
      <c r="F71" s="158"/>
      <c r="G71" s="158"/>
      <c r="H71" s="158"/>
      <c r="I71" s="158"/>
      <c r="J71" s="160"/>
      <c r="K71" s="158"/>
      <c r="L71" s="158"/>
      <c r="M71" s="158"/>
      <c r="N71" s="158"/>
      <c r="O71" s="158"/>
      <c r="P71" s="158"/>
      <c r="Q71" s="160"/>
      <c r="R71" s="158"/>
      <c r="S71" s="158"/>
      <c r="T71" s="158"/>
      <c r="U71" s="158"/>
      <c r="V71" s="158"/>
      <c r="W71" s="158"/>
      <c r="X71" s="158"/>
      <c r="Y71" s="158"/>
      <c r="Z71" s="160"/>
      <c r="AA71" s="158"/>
    </row>
    <row r="72" spans="1:27" s="192" customFormat="1" ht="30.75" customHeight="1">
      <c r="A72" s="118">
        <v>2</v>
      </c>
      <c r="B72" s="191" t="s">
        <v>268</v>
      </c>
      <c r="C72" s="118" t="s">
        <v>13</v>
      </c>
      <c r="D72" s="119"/>
      <c r="E72" s="158"/>
      <c r="F72" s="158"/>
      <c r="G72" s="158"/>
      <c r="H72" s="158"/>
      <c r="I72" s="158"/>
      <c r="J72" s="160"/>
      <c r="K72" s="158"/>
      <c r="L72" s="158"/>
      <c r="M72" s="158"/>
      <c r="N72" s="158"/>
      <c r="O72" s="158"/>
      <c r="P72" s="158"/>
      <c r="Q72" s="160"/>
      <c r="R72" s="158"/>
      <c r="S72" s="158"/>
      <c r="T72" s="158"/>
      <c r="U72" s="158"/>
      <c r="V72" s="158"/>
      <c r="W72" s="158"/>
      <c r="X72" s="158"/>
      <c r="Y72" s="158"/>
      <c r="Z72" s="160"/>
      <c r="AA72" s="158"/>
    </row>
    <row r="73" spans="1:27" s="128" customFormat="1" ht="20.100000000000001" customHeight="1">
      <c r="A73" s="186"/>
      <c r="B73" s="181" t="s">
        <v>269</v>
      </c>
      <c r="C73" s="118" t="s">
        <v>13</v>
      </c>
      <c r="D73" s="119"/>
      <c r="E73" s="158"/>
      <c r="F73" s="158"/>
      <c r="G73" s="158"/>
      <c r="H73" s="158"/>
      <c r="I73" s="159"/>
      <c r="J73" s="160"/>
      <c r="K73" s="158"/>
      <c r="L73" s="158"/>
      <c r="M73" s="158"/>
      <c r="N73" s="158"/>
      <c r="O73" s="158"/>
      <c r="P73" s="158"/>
      <c r="Q73" s="160"/>
      <c r="R73" s="158"/>
      <c r="S73" s="158"/>
      <c r="T73" s="158"/>
      <c r="U73" s="158"/>
      <c r="V73" s="158"/>
      <c r="W73" s="158"/>
      <c r="X73" s="158"/>
      <c r="Y73" s="158"/>
      <c r="Z73" s="160"/>
      <c r="AA73" s="159"/>
    </row>
    <row r="74" spans="1:27" s="192" customFormat="1" ht="20.100000000000001" customHeight="1">
      <c r="A74" s="193"/>
      <c r="B74" s="194" t="s">
        <v>270</v>
      </c>
      <c r="C74" s="193" t="s">
        <v>13</v>
      </c>
      <c r="D74" s="195"/>
      <c r="E74" s="196"/>
      <c r="F74" s="196"/>
      <c r="G74" s="196"/>
      <c r="H74" s="196"/>
      <c r="I74" s="197"/>
      <c r="J74" s="198"/>
      <c r="K74" s="199"/>
      <c r="L74" s="196"/>
      <c r="M74" s="196"/>
      <c r="N74" s="196"/>
      <c r="O74" s="196"/>
      <c r="P74" s="196"/>
      <c r="Q74" s="198"/>
      <c r="R74" s="196"/>
      <c r="S74" s="196"/>
      <c r="T74" s="196"/>
      <c r="U74" s="196"/>
      <c r="V74" s="196"/>
      <c r="W74" s="196"/>
      <c r="X74" s="196"/>
      <c r="Y74" s="196"/>
      <c r="Z74" s="198"/>
      <c r="AA74" s="197"/>
    </row>
    <row r="75" spans="1:27">
      <c r="A75" s="88"/>
      <c r="D75" s="88"/>
      <c r="J75" s="201"/>
    </row>
    <row r="76" spans="1:27">
      <c r="A76" s="88"/>
      <c r="D76" s="88"/>
    </row>
    <row r="77" spans="1:27">
      <c r="A77" s="88"/>
      <c r="D77" s="88"/>
    </row>
    <row r="78" spans="1:27">
      <c r="A78" s="88"/>
      <c r="D78" s="88"/>
    </row>
    <row r="79" spans="1:27">
      <c r="A79" s="88"/>
      <c r="D79" s="88"/>
    </row>
    <row r="80" spans="1:27">
      <c r="A80" s="88"/>
      <c r="D80" s="88"/>
    </row>
    <row r="81" spans="2:2" s="88" customFormat="1">
      <c r="B81" s="200"/>
    </row>
    <row r="82" spans="2:2" s="88" customFormat="1">
      <c r="B82" s="200"/>
    </row>
    <row r="83" spans="2:2" s="88" customFormat="1">
      <c r="B83" s="200"/>
    </row>
    <row r="84" spans="2:2" s="88" customFormat="1">
      <c r="B84" s="200"/>
    </row>
    <row r="85" spans="2:2" s="88" customFormat="1">
      <c r="B85" s="200"/>
    </row>
    <row r="86" spans="2:2" s="88" customFormat="1">
      <c r="B86" s="200"/>
    </row>
    <row r="87" spans="2:2" s="88" customFormat="1">
      <c r="B87" s="200"/>
    </row>
    <row r="88" spans="2:2" s="88" customFormat="1">
      <c r="B88" s="200"/>
    </row>
    <row r="89" spans="2:2" s="88" customFormat="1">
      <c r="B89" s="200"/>
    </row>
    <row r="90" spans="2:2" s="88" customFormat="1">
      <c r="B90" s="200"/>
    </row>
    <row r="91" spans="2:2" s="88" customFormat="1">
      <c r="B91" s="200"/>
    </row>
    <row r="92" spans="2:2" s="88" customFormat="1">
      <c r="B92" s="200"/>
    </row>
    <row r="93" spans="2:2" s="88" customFormat="1">
      <c r="B93" s="200"/>
    </row>
    <row r="94" spans="2:2" s="88" customFormat="1">
      <c r="B94" s="200"/>
    </row>
    <row r="95" spans="2:2" s="88" customFormat="1">
      <c r="B95" s="200"/>
    </row>
    <row r="96" spans="2:2" s="88" customFormat="1">
      <c r="B96" s="200"/>
    </row>
    <row r="97" spans="2:2" s="88" customFormat="1">
      <c r="B97" s="200"/>
    </row>
    <row r="98" spans="2:2" s="88" customFormat="1">
      <c r="B98" s="200"/>
    </row>
    <row r="99" spans="2:2" s="88" customFormat="1">
      <c r="B99" s="200"/>
    </row>
    <row r="100" spans="2:2" s="88" customFormat="1">
      <c r="B100" s="200"/>
    </row>
    <row r="101" spans="2:2" s="88" customFormat="1">
      <c r="B101" s="200"/>
    </row>
    <row r="102" spans="2:2" s="88" customFormat="1">
      <c r="B102" s="200"/>
    </row>
    <row r="103" spans="2:2" s="88" customFormat="1">
      <c r="B103" s="200"/>
    </row>
    <row r="104" spans="2:2" s="88" customFormat="1">
      <c r="B104" s="200"/>
    </row>
    <row r="105" spans="2:2" s="88" customFormat="1">
      <c r="B105" s="200"/>
    </row>
    <row r="106" spans="2:2" s="88" customFormat="1">
      <c r="B106" s="200"/>
    </row>
    <row r="107" spans="2:2" s="88" customFormat="1">
      <c r="B107" s="200"/>
    </row>
    <row r="108" spans="2:2" s="88" customFormat="1">
      <c r="B108" s="200"/>
    </row>
    <row r="109" spans="2:2" s="88" customFormat="1">
      <c r="B109" s="200"/>
    </row>
    <row r="110" spans="2:2" s="88" customFormat="1">
      <c r="B110" s="200"/>
    </row>
    <row r="111" spans="2:2" s="88" customFormat="1" ht="19.5" customHeight="1">
      <c r="B111" s="200"/>
    </row>
    <row r="112" spans="2:2" s="88" customFormat="1" ht="19.5" customHeight="1">
      <c r="B112" s="200"/>
    </row>
    <row r="113" spans="2:2" s="88" customFormat="1" ht="19.5" customHeight="1">
      <c r="B113" s="200"/>
    </row>
    <row r="114" spans="2:2" s="88" customFormat="1" ht="19.5" customHeight="1">
      <c r="B114" s="200"/>
    </row>
    <row r="115" spans="2:2" s="88" customFormat="1" ht="19.5" customHeight="1">
      <c r="B115" s="200"/>
    </row>
    <row r="116" spans="2:2" s="88" customFormat="1" ht="19.5" customHeight="1">
      <c r="B116" s="200"/>
    </row>
    <row r="117" spans="2:2" s="88" customFormat="1" ht="19.5" customHeight="1">
      <c r="B117" s="200"/>
    </row>
    <row r="118" spans="2:2" s="88" customFormat="1" ht="19.5" customHeight="1">
      <c r="B118" s="200"/>
    </row>
    <row r="119" spans="2:2" s="88" customFormat="1" ht="19.5" customHeight="1">
      <c r="B119" s="200"/>
    </row>
    <row r="120" spans="2:2" s="88" customFormat="1" ht="19.5" customHeight="1">
      <c r="B120" s="200"/>
    </row>
    <row r="121" spans="2:2" s="88" customFormat="1" ht="19.5" customHeight="1">
      <c r="B121" s="200"/>
    </row>
    <row r="122" spans="2:2" s="88" customFormat="1" ht="19.5" customHeight="1">
      <c r="B122" s="200"/>
    </row>
    <row r="123" spans="2:2" s="88" customFormat="1" ht="19.5" customHeight="1">
      <c r="B123" s="200"/>
    </row>
    <row r="124" spans="2:2" s="88" customFormat="1" ht="19.5" customHeight="1">
      <c r="B124" s="200"/>
    </row>
    <row r="125" spans="2:2" s="88" customFormat="1" ht="19.5" customHeight="1">
      <c r="B125" s="200"/>
    </row>
    <row r="126" spans="2:2" s="88" customFormat="1" ht="19.5" customHeight="1">
      <c r="B126" s="200"/>
    </row>
    <row r="127" spans="2:2" s="88" customFormat="1" ht="19.5" customHeight="1">
      <c r="B127" s="200"/>
    </row>
    <row r="128" spans="2:2" s="88" customFormat="1" ht="19.5" customHeight="1">
      <c r="B128" s="200"/>
    </row>
    <row r="129" spans="2:2" s="88" customFormat="1" ht="19.5" customHeight="1">
      <c r="B129" s="200"/>
    </row>
    <row r="130" spans="2:2" s="88" customFormat="1" ht="19.5" customHeight="1">
      <c r="B130" s="200"/>
    </row>
    <row r="131" spans="2:2" s="88" customFormat="1" ht="19.5" customHeight="1">
      <c r="B131" s="200"/>
    </row>
    <row r="132" spans="2:2" s="88" customFormat="1" ht="19.5" customHeight="1">
      <c r="B132" s="200"/>
    </row>
    <row r="133" spans="2:2" s="88" customFormat="1" ht="19.5" customHeight="1">
      <c r="B133" s="200"/>
    </row>
    <row r="134" spans="2:2" s="88" customFormat="1" ht="19.5" customHeight="1">
      <c r="B134" s="200"/>
    </row>
    <row r="135" spans="2:2" s="88" customFormat="1" ht="19.5" customHeight="1">
      <c r="B135" s="200"/>
    </row>
    <row r="136" spans="2:2" s="88" customFormat="1" ht="19.5" customHeight="1">
      <c r="B136" s="200"/>
    </row>
    <row r="137" spans="2:2" s="88" customFormat="1" ht="19.5" customHeight="1">
      <c r="B137" s="200"/>
    </row>
    <row r="138" spans="2:2" s="88" customFormat="1" ht="19.5" customHeight="1">
      <c r="B138" s="200"/>
    </row>
    <row r="139" spans="2:2" s="88" customFormat="1" ht="19.5" customHeight="1">
      <c r="B139" s="200"/>
    </row>
    <row r="140" spans="2:2" s="88" customFormat="1" ht="19.5" customHeight="1">
      <c r="B140" s="200"/>
    </row>
    <row r="141" spans="2:2" s="88" customFormat="1" ht="19.5" customHeight="1">
      <c r="B141" s="200"/>
    </row>
    <row r="142" spans="2:2" s="88" customFormat="1" ht="19.5" customHeight="1">
      <c r="B142" s="200"/>
    </row>
    <row r="143" spans="2:2" s="88" customFormat="1" ht="19.5" customHeight="1">
      <c r="B143" s="200"/>
    </row>
    <row r="144" spans="2:2" s="88" customFormat="1" ht="19.5" customHeight="1">
      <c r="B144" s="200"/>
    </row>
    <row r="145" spans="2:2" s="88" customFormat="1" ht="19.5" customHeight="1">
      <c r="B145" s="200"/>
    </row>
    <row r="146" spans="2:2" s="88" customFormat="1" ht="19.5" customHeight="1">
      <c r="B146" s="200"/>
    </row>
    <row r="147" spans="2:2" s="88" customFormat="1" ht="19.5" customHeight="1">
      <c r="B147" s="200"/>
    </row>
    <row r="148" spans="2:2" s="88" customFormat="1" ht="19.5" customHeight="1">
      <c r="B148" s="200"/>
    </row>
    <row r="149" spans="2:2" s="88" customFormat="1" ht="19.5" customHeight="1">
      <c r="B149" s="200"/>
    </row>
    <row r="150" spans="2:2" s="88" customFormat="1" ht="19.5" customHeight="1">
      <c r="B150" s="200"/>
    </row>
    <row r="151" spans="2:2" s="88" customFormat="1" ht="19.5" customHeight="1">
      <c r="B151" s="200"/>
    </row>
    <row r="152" spans="2:2" s="88" customFormat="1" ht="19.5" customHeight="1">
      <c r="B152" s="200"/>
    </row>
    <row r="153" spans="2:2" s="88" customFormat="1" ht="19.5" customHeight="1">
      <c r="B153" s="200"/>
    </row>
    <row r="154" spans="2:2" s="88" customFormat="1" ht="19.5" customHeight="1">
      <c r="B154" s="200"/>
    </row>
    <row r="155" spans="2:2" s="88" customFormat="1" ht="19.5" customHeight="1">
      <c r="B155" s="200"/>
    </row>
    <row r="156" spans="2:2" s="88" customFormat="1" ht="19.5" customHeight="1">
      <c r="B156" s="200"/>
    </row>
    <row r="157" spans="2:2" s="88" customFormat="1" ht="19.5" customHeight="1">
      <c r="B157" s="200"/>
    </row>
    <row r="158" spans="2:2" s="88" customFormat="1" ht="19.5" customHeight="1">
      <c r="B158" s="200"/>
    </row>
    <row r="159" spans="2:2" s="88" customFormat="1" ht="19.5" customHeight="1">
      <c r="B159" s="200"/>
    </row>
    <row r="160" spans="2:2" s="88" customFormat="1" ht="19.5" customHeight="1">
      <c r="B160" s="200"/>
    </row>
    <row r="161" spans="2:2" s="88" customFormat="1" ht="19.5" customHeight="1">
      <c r="B161" s="200"/>
    </row>
    <row r="162" spans="2:2" s="88" customFormat="1" ht="19.5" customHeight="1">
      <c r="B162" s="200"/>
    </row>
    <row r="163" spans="2:2" s="88" customFormat="1" ht="19.5" customHeight="1">
      <c r="B163" s="200"/>
    </row>
    <row r="164" spans="2:2" s="88" customFormat="1" ht="19.5" customHeight="1">
      <c r="B164" s="200"/>
    </row>
    <row r="165" spans="2:2" s="88" customFormat="1" ht="19.5" customHeight="1">
      <c r="B165" s="200"/>
    </row>
    <row r="166" spans="2:2" s="88" customFormat="1" ht="19.5" customHeight="1">
      <c r="B166" s="200"/>
    </row>
    <row r="167" spans="2:2" s="88" customFormat="1" ht="19.5" customHeight="1">
      <c r="B167" s="200"/>
    </row>
    <row r="168" spans="2:2" s="88" customFormat="1" ht="19.5" customHeight="1">
      <c r="B168" s="200"/>
    </row>
    <row r="169" spans="2:2" s="88" customFormat="1" ht="19.5" customHeight="1">
      <c r="B169" s="200"/>
    </row>
    <row r="170" spans="2:2" s="88" customFormat="1" ht="19.5" customHeight="1">
      <c r="B170" s="200"/>
    </row>
    <row r="171" spans="2:2" s="88" customFormat="1" ht="19.5" customHeight="1">
      <c r="B171" s="200"/>
    </row>
  </sheetData>
  <mergeCells count="2">
    <mergeCell ref="A1:P1"/>
    <mergeCell ref="A2:R2"/>
  </mergeCells>
  <pageMargins left="0.7" right="0.7" top="0.75" bottom="0.75" header="0.3" footer="0.3"/>
  <pageSetup paperSize="9" orientation="portrait" verticalDpi="0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6"/>
  <sheetViews>
    <sheetView workbookViewId="0">
      <selection activeCell="J31" sqref="A1:XFD1048576"/>
    </sheetView>
  </sheetViews>
  <sheetFormatPr defaultColWidth="9.86328125" defaultRowHeight="15.4"/>
  <cols>
    <col min="1" max="1" width="5" style="206" customWidth="1"/>
    <col min="2" max="2" width="25.86328125" style="206" customWidth="1"/>
    <col min="3" max="3" width="6.1328125" style="206" bestFit="1" customWidth="1"/>
    <col min="4" max="4" width="9.3984375" style="207" customWidth="1"/>
    <col min="5" max="15" width="7.73046875" style="206" customWidth="1"/>
    <col min="16" max="16" width="7.73046875" style="208" customWidth="1"/>
    <col min="17" max="17" width="8.86328125" style="208" customWidth="1"/>
    <col min="18" max="256" width="9.86328125" style="206"/>
    <col min="257" max="257" width="5" style="206" customWidth="1"/>
    <col min="258" max="258" width="25.86328125" style="206" customWidth="1"/>
    <col min="259" max="259" width="6.1328125" style="206" bestFit="1" customWidth="1"/>
    <col min="260" max="260" width="9.3984375" style="206" customWidth="1"/>
    <col min="261" max="272" width="7.73046875" style="206" customWidth="1"/>
    <col min="273" max="273" width="8.86328125" style="206" customWidth="1"/>
    <col min="274" max="512" width="9.86328125" style="206"/>
    <col min="513" max="513" width="5" style="206" customWidth="1"/>
    <col min="514" max="514" width="25.86328125" style="206" customWidth="1"/>
    <col min="515" max="515" width="6.1328125" style="206" bestFit="1" customWidth="1"/>
    <col min="516" max="516" width="9.3984375" style="206" customWidth="1"/>
    <col min="517" max="528" width="7.73046875" style="206" customWidth="1"/>
    <col min="529" max="529" width="8.86328125" style="206" customWidth="1"/>
    <col min="530" max="768" width="9.86328125" style="206"/>
    <col min="769" max="769" width="5" style="206" customWidth="1"/>
    <col min="770" max="770" width="25.86328125" style="206" customWidth="1"/>
    <col min="771" max="771" width="6.1328125" style="206" bestFit="1" customWidth="1"/>
    <col min="772" max="772" width="9.3984375" style="206" customWidth="1"/>
    <col min="773" max="784" width="7.73046875" style="206" customWidth="1"/>
    <col min="785" max="785" width="8.86328125" style="206" customWidth="1"/>
    <col min="786" max="1024" width="9.86328125" style="206"/>
    <col min="1025" max="1025" width="5" style="206" customWidth="1"/>
    <col min="1026" max="1026" width="25.86328125" style="206" customWidth="1"/>
    <col min="1027" max="1027" width="6.1328125" style="206" bestFit="1" customWidth="1"/>
    <col min="1028" max="1028" width="9.3984375" style="206" customWidth="1"/>
    <col min="1029" max="1040" width="7.73046875" style="206" customWidth="1"/>
    <col min="1041" max="1041" width="8.86328125" style="206" customWidth="1"/>
    <col min="1042" max="1280" width="9.86328125" style="206"/>
    <col min="1281" max="1281" width="5" style="206" customWidth="1"/>
    <col min="1282" max="1282" width="25.86328125" style="206" customWidth="1"/>
    <col min="1283" max="1283" width="6.1328125" style="206" bestFit="1" customWidth="1"/>
    <col min="1284" max="1284" width="9.3984375" style="206" customWidth="1"/>
    <col min="1285" max="1296" width="7.73046875" style="206" customWidth="1"/>
    <col min="1297" max="1297" width="8.86328125" style="206" customWidth="1"/>
    <col min="1298" max="1536" width="9.86328125" style="206"/>
    <col min="1537" max="1537" width="5" style="206" customWidth="1"/>
    <col min="1538" max="1538" width="25.86328125" style="206" customWidth="1"/>
    <col min="1539" max="1539" width="6.1328125" style="206" bestFit="1" customWidth="1"/>
    <col min="1540" max="1540" width="9.3984375" style="206" customWidth="1"/>
    <col min="1541" max="1552" width="7.73046875" style="206" customWidth="1"/>
    <col min="1553" max="1553" width="8.86328125" style="206" customWidth="1"/>
    <col min="1554" max="1792" width="9.86328125" style="206"/>
    <col min="1793" max="1793" width="5" style="206" customWidth="1"/>
    <col min="1794" max="1794" width="25.86328125" style="206" customWidth="1"/>
    <col min="1795" max="1795" width="6.1328125" style="206" bestFit="1" customWidth="1"/>
    <col min="1796" max="1796" width="9.3984375" style="206" customWidth="1"/>
    <col min="1797" max="1808" width="7.73046875" style="206" customWidth="1"/>
    <col min="1809" max="1809" width="8.86328125" style="206" customWidth="1"/>
    <col min="1810" max="2048" width="9.86328125" style="206"/>
    <col min="2049" max="2049" width="5" style="206" customWidth="1"/>
    <col min="2050" max="2050" width="25.86328125" style="206" customWidth="1"/>
    <col min="2051" max="2051" width="6.1328125" style="206" bestFit="1" customWidth="1"/>
    <col min="2052" max="2052" width="9.3984375" style="206" customWidth="1"/>
    <col min="2053" max="2064" width="7.73046875" style="206" customWidth="1"/>
    <col min="2065" max="2065" width="8.86328125" style="206" customWidth="1"/>
    <col min="2066" max="2304" width="9.86328125" style="206"/>
    <col min="2305" max="2305" width="5" style="206" customWidth="1"/>
    <col min="2306" max="2306" width="25.86328125" style="206" customWidth="1"/>
    <col min="2307" max="2307" width="6.1328125" style="206" bestFit="1" customWidth="1"/>
    <col min="2308" max="2308" width="9.3984375" style="206" customWidth="1"/>
    <col min="2309" max="2320" width="7.73046875" style="206" customWidth="1"/>
    <col min="2321" max="2321" width="8.86328125" style="206" customWidth="1"/>
    <col min="2322" max="2560" width="9.86328125" style="206"/>
    <col min="2561" max="2561" width="5" style="206" customWidth="1"/>
    <col min="2562" max="2562" width="25.86328125" style="206" customWidth="1"/>
    <col min="2563" max="2563" width="6.1328125" style="206" bestFit="1" customWidth="1"/>
    <col min="2564" max="2564" width="9.3984375" style="206" customWidth="1"/>
    <col min="2565" max="2576" width="7.73046875" style="206" customWidth="1"/>
    <col min="2577" max="2577" width="8.86328125" style="206" customWidth="1"/>
    <col min="2578" max="2816" width="9.86328125" style="206"/>
    <col min="2817" max="2817" width="5" style="206" customWidth="1"/>
    <col min="2818" max="2818" width="25.86328125" style="206" customWidth="1"/>
    <col min="2819" max="2819" width="6.1328125" style="206" bestFit="1" customWidth="1"/>
    <col min="2820" max="2820" width="9.3984375" style="206" customWidth="1"/>
    <col min="2821" max="2832" width="7.73046875" style="206" customWidth="1"/>
    <col min="2833" max="2833" width="8.86328125" style="206" customWidth="1"/>
    <col min="2834" max="3072" width="9.86328125" style="206"/>
    <col min="3073" max="3073" width="5" style="206" customWidth="1"/>
    <col min="3074" max="3074" width="25.86328125" style="206" customWidth="1"/>
    <col min="3075" max="3075" width="6.1328125" style="206" bestFit="1" customWidth="1"/>
    <col min="3076" max="3076" width="9.3984375" style="206" customWidth="1"/>
    <col min="3077" max="3088" width="7.73046875" style="206" customWidth="1"/>
    <col min="3089" max="3089" width="8.86328125" style="206" customWidth="1"/>
    <col min="3090" max="3328" width="9.86328125" style="206"/>
    <col min="3329" max="3329" width="5" style="206" customWidth="1"/>
    <col min="3330" max="3330" width="25.86328125" style="206" customWidth="1"/>
    <col min="3331" max="3331" width="6.1328125" style="206" bestFit="1" customWidth="1"/>
    <col min="3332" max="3332" width="9.3984375" style="206" customWidth="1"/>
    <col min="3333" max="3344" width="7.73046875" style="206" customWidth="1"/>
    <col min="3345" max="3345" width="8.86328125" style="206" customWidth="1"/>
    <col min="3346" max="3584" width="9.86328125" style="206"/>
    <col min="3585" max="3585" width="5" style="206" customWidth="1"/>
    <col min="3586" max="3586" width="25.86328125" style="206" customWidth="1"/>
    <col min="3587" max="3587" width="6.1328125" style="206" bestFit="1" customWidth="1"/>
    <col min="3588" max="3588" width="9.3984375" style="206" customWidth="1"/>
    <col min="3589" max="3600" width="7.73046875" style="206" customWidth="1"/>
    <col min="3601" max="3601" width="8.86328125" style="206" customWidth="1"/>
    <col min="3602" max="3840" width="9.86328125" style="206"/>
    <col min="3841" max="3841" width="5" style="206" customWidth="1"/>
    <col min="3842" max="3842" width="25.86328125" style="206" customWidth="1"/>
    <col min="3843" max="3843" width="6.1328125" style="206" bestFit="1" customWidth="1"/>
    <col min="3844" max="3844" width="9.3984375" style="206" customWidth="1"/>
    <col min="3845" max="3856" width="7.73046875" style="206" customWidth="1"/>
    <col min="3857" max="3857" width="8.86328125" style="206" customWidth="1"/>
    <col min="3858" max="4096" width="9.86328125" style="206"/>
    <col min="4097" max="4097" width="5" style="206" customWidth="1"/>
    <col min="4098" max="4098" width="25.86328125" style="206" customWidth="1"/>
    <col min="4099" max="4099" width="6.1328125" style="206" bestFit="1" customWidth="1"/>
    <col min="4100" max="4100" width="9.3984375" style="206" customWidth="1"/>
    <col min="4101" max="4112" width="7.73046875" style="206" customWidth="1"/>
    <col min="4113" max="4113" width="8.86328125" style="206" customWidth="1"/>
    <col min="4114" max="4352" width="9.86328125" style="206"/>
    <col min="4353" max="4353" width="5" style="206" customWidth="1"/>
    <col min="4354" max="4354" width="25.86328125" style="206" customWidth="1"/>
    <col min="4355" max="4355" width="6.1328125" style="206" bestFit="1" customWidth="1"/>
    <col min="4356" max="4356" width="9.3984375" style="206" customWidth="1"/>
    <col min="4357" max="4368" width="7.73046875" style="206" customWidth="1"/>
    <col min="4369" max="4369" width="8.86328125" style="206" customWidth="1"/>
    <col min="4370" max="4608" width="9.86328125" style="206"/>
    <col min="4609" max="4609" width="5" style="206" customWidth="1"/>
    <col min="4610" max="4610" width="25.86328125" style="206" customWidth="1"/>
    <col min="4611" max="4611" width="6.1328125" style="206" bestFit="1" customWidth="1"/>
    <col min="4612" max="4612" width="9.3984375" style="206" customWidth="1"/>
    <col min="4613" max="4624" width="7.73046875" style="206" customWidth="1"/>
    <col min="4625" max="4625" width="8.86328125" style="206" customWidth="1"/>
    <col min="4626" max="4864" width="9.86328125" style="206"/>
    <col min="4865" max="4865" width="5" style="206" customWidth="1"/>
    <col min="4866" max="4866" width="25.86328125" style="206" customWidth="1"/>
    <col min="4867" max="4867" width="6.1328125" style="206" bestFit="1" customWidth="1"/>
    <col min="4868" max="4868" width="9.3984375" style="206" customWidth="1"/>
    <col min="4869" max="4880" width="7.73046875" style="206" customWidth="1"/>
    <col min="4881" max="4881" width="8.86328125" style="206" customWidth="1"/>
    <col min="4882" max="5120" width="9.86328125" style="206"/>
    <col min="5121" max="5121" width="5" style="206" customWidth="1"/>
    <col min="5122" max="5122" width="25.86328125" style="206" customWidth="1"/>
    <col min="5123" max="5123" width="6.1328125" style="206" bestFit="1" customWidth="1"/>
    <col min="5124" max="5124" width="9.3984375" style="206" customWidth="1"/>
    <col min="5125" max="5136" width="7.73046875" style="206" customWidth="1"/>
    <col min="5137" max="5137" width="8.86328125" style="206" customWidth="1"/>
    <col min="5138" max="5376" width="9.86328125" style="206"/>
    <col min="5377" max="5377" width="5" style="206" customWidth="1"/>
    <col min="5378" max="5378" width="25.86328125" style="206" customWidth="1"/>
    <col min="5379" max="5379" width="6.1328125" style="206" bestFit="1" customWidth="1"/>
    <col min="5380" max="5380" width="9.3984375" style="206" customWidth="1"/>
    <col min="5381" max="5392" width="7.73046875" style="206" customWidth="1"/>
    <col min="5393" max="5393" width="8.86328125" style="206" customWidth="1"/>
    <col min="5394" max="5632" width="9.86328125" style="206"/>
    <col min="5633" max="5633" width="5" style="206" customWidth="1"/>
    <col min="5634" max="5634" width="25.86328125" style="206" customWidth="1"/>
    <col min="5635" max="5635" width="6.1328125" style="206" bestFit="1" customWidth="1"/>
    <col min="5636" max="5636" width="9.3984375" style="206" customWidth="1"/>
    <col min="5637" max="5648" width="7.73046875" style="206" customWidth="1"/>
    <col min="5649" max="5649" width="8.86328125" style="206" customWidth="1"/>
    <col min="5650" max="5888" width="9.86328125" style="206"/>
    <col min="5889" max="5889" width="5" style="206" customWidth="1"/>
    <col min="5890" max="5890" width="25.86328125" style="206" customWidth="1"/>
    <col min="5891" max="5891" width="6.1328125" style="206" bestFit="1" customWidth="1"/>
    <col min="5892" max="5892" width="9.3984375" style="206" customWidth="1"/>
    <col min="5893" max="5904" width="7.73046875" style="206" customWidth="1"/>
    <col min="5905" max="5905" width="8.86328125" style="206" customWidth="1"/>
    <col min="5906" max="6144" width="9.86328125" style="206"/>
    <col min="6145" max="6145" width="5" style="206" customWidth="1"/>
    <col min="6146" max="6146" width="25.86328125" style="206" customWidth="1"/>
    <col min="6147" max="6147" width="6.1328125" style="206" bestFit="1" customWidth="1"/>
    <col min="6148" max="6148" width="9.3984375" style="206" customWidth="1"/>
    <col min="6149" max="6160" width="7.73046875" style="206" customWidth="1"/>
    <col min="6161" max="6161" width="8.86328125" style="206" customWidth="1"/>
    <col min="6162" max="6400" width="9.86328125" style="206"/>
    <col min="6401" max="6401" width="5" style="206" customWidth="1"/>
    <col min="6402" max="6402" width="25.86328125" style="206" customWidth="1"/>
    <col min="6403" max="6403" width="6.1328125" style="206" bestFit="1" customWidth="1"/>
    <col min="6404" max="6404" width="9.3984375" style="206" customWidth="1"/>
    <col min="6405" max="6416" width="7.73046875" style="206" customWidth="1"/>
    <col min="6417" max="6417" width="8.86328125" style="206" customWidth="1"/>
    <col min="6418" max="6656" width="9.86328125" style="206"/>
    <col min="6657" max="6657" width="5" style="206" customWidth="1"/>
    <col min="6658" max="6658" width="25.86328125" style="206" customWidth="1"/>
    <col min="6659" max="6659" width="6.1328125" style="206" bestFit="1" customWidth="1"/>
    <col min="6660" max="6660" width="9.3984375" style="206" customWidth="1"/>
    <col min="6661" max="6672" width="7.73046875" style="206" customWidth="1"/>
    <col min="6673" max="6673" width="8.86328125" style="206" customWidth="1"/>
    <col min="6674" max="6912" width="9.86328125" style="206"/>
    <col min="6913" max="6913" width="5" style="206" customWidth="1"/>
    <col min="6914" max="6914" width="25.86328125" style="206" customWidth="1"/>
    <col min="6915" max="6915" width="6.1328125" style="206" bestFit="1" customWidth="1"/>
    <col min="6916" max="6916" width="9.3984375" style="206" customWidth="1"/>
    <col min="6917" max="6928" width="7.73046875" style="206" customWidth="1"/>
    <col min="6929" max="6929" width="8.86328125" style="206" customWidth="1"/>
    <col min="6930" max="7168" width="9.86328125" style="206"/>
    <col min="7169" max="7169" width="5" style="206" customWidth="1"/>
    <col min="7170" max="7170" width="25.86328125" style="206" customWidth="1"/>
    <col min="7171" max="7171" width="6.1328125" style="206" bestFit="1" customWidth="1"/>
    <col min="7172" max="7172" width="9.3984375" style="206" customWidth="1"/>
    <col min="7173" max="7184" width="7.73046875" style="206" customWidth="1"/>
    <col min="7185" max="7185" width="8.86328125" style="206" customWidth="1"/>
    <col min="7186" max="7424" width="9.86328125" style="206"/>
    <col min="7425" max="7425" width="5" style="206" customWidth="1"/>
    <col min="7426" max="7426" width="25.86328125" style="206" customWidth="1"/>
    <col min="7427" max="7427" width="6.1328125" style="206" bestFit="1" customWidth="1"/>
    <col min="7428" max="7428" width="9.3984375" style="206" customWidth="1"/>
    <col min="7429" max="7440" width="7.73046875" style="206" customWidth="1"/>
    <col min="7441" max="7441" width="8.86328125" style="206" customWidth="1"/>
    <col min="7442" max="7680" width="9.86328125" style="206"/>
    <col min="7681" max="7681" width="5" style="206" customWidth="1"/>
    <col min="7682" max="7682" width="25.86328125" style="206" customWidth="1"/>
    <col min="7683" max="7683" width="6.1328125" style="206" bestFit="1" customWidth="1"/>
    <col min="7684" max="7684" width="9.3984375" style="206" customWidth="1"/>
    <col min="7685" max="7696" width="7.73046875" style="206" customWidth="1"/>
    <col min="7697" max="7697" width="8.86328125" style="206" customWidth="1"/>
    <col min="7698" max="7936" width="9.86328125" style="206"/>
    <col min="7937" max="7937" width="5" style="206" customWidth="1"/>
    <col min="7938" max="7938" width="25.86328125" style="206" customWidth="1"/>
    <col min="7939" max="7939" width="6.1328125" style="206" bestFit="1" customWidth="1"/>
    <col min="7940" max="7940" width="9.3984375" style="206" customWidth="1"/>
    <col min="7941" max="7952" width="7.73046875" style="206" customWidth="1"/>
    <col min="7953" max="7953" width="8.86328125" style="206" customWidth="1"/>
    <col min="7954" max="8192" width="9.86328125" style="206"/>
    <col min="8193" max="8193" width="5" style="206" customWidth="1"/>
    <col min="8194" max="8194" width="25.86328125" style="206" customWidth="1"/>
    <col min="8195" max="8195" width="6.1328125" style="206" bestFit="1" customWidth="1"/>
    <col min="8196" max="8196" width="9.3984375" style="206" customWidth="1"/>
    <col min="8197" max="8208" width="7.73046875" style="206" customWidth="1"/>
    <col min="8209" max="8209" width="8.86328125" style="206" customWidth="1"/>
    <col min="8210" max="8448" width="9.86328125" style="206"/>
    <col min="8449" max="8449" width="5" style="206" customWidth="1"/>
    <col min="8450" max="8450" width="25.86328125" style="206" customWidth="1"/>
    <col min="8451" max="8451" width="6.1328125" style="206" bestFit="1" customWidth="1"/>
    <col min="8452" max="8452" width="9.3984375" style="206" customWidth="1"/>
    <col min="8453" max="8464" width="7.73046875" style="206" customWidth="1"/>
    <col min="8465" max="8465" width="8.86328125" style="206" customWidth="1"/>
    <col min="8466" max="8704" width="9.86328125" style="206"/>
    <col min="8705" max="8705" width="5" style="206" customWidth="1"/>
    <col min="8706" max="8706" width="25.86328125" style="206" customWidth="1"/>
    <col min="8707" max="8707" width="6.1328125" style="206" bestFit="1" customWidth="1"/>
    <col min="8708" max="8708" width="9.3984375" style="206" customWidth="1"/>
    <col min="8709" max="8720" width="7.73046875" style="206" customWidth="1"/>
    <col min="8721" max="8721" width="8.86328125" style="206" customWidth="1"/>
    <col min="8722" max="8960" width="9.86328125" style="206"/>
    <col min="8961" max="8961" width="5" style="206" customWidth="1"/>
    <col min="8962" max="8962" width="25.86328125" style="206" customWidth="1"/>
    <col min="8963" max="8963" width="6.1328125" style="206" bestFit="1" customWidth="1"/>
    <col min="8964" max="8964" width="9.3984375" style="206" customWidth="1"/>
    <col min="8965" max="8976" width="7.73046875" style="206" customWidth="1"/>
    <col min="8977" max="8977" width="8.86328125" style="206" customWidth="1"/>
    <col min="8978" max="9216" width="9.86328125" style="206"/>
    <col min="9217" max="9217" width="5" style="206" customWidth="1"/>
    <col min="9218" max="9218" width="25.86328125" style="206" customWidth="1"/>
    <col min="9219" max="9219" width="6.1328125" style="206" bestFit="1" customWidth="1"/>
    <col min="9220" max="9220" width="9.3984375" style="206" customWidth="1"/>
    <col min="9221" max="9232" width="7.73046875" style="206" customWidth="1"/>
    <col min="9233" max="9233" width="8.86328125" style="206" customWidth="1"/>
    <col min="9234" max="9472" width="9.86328125" style="206"/>
    <col min="9473" max="9473" width="5" style="206" customWidth="1"/>
    <col min="9474" max="9474" width="25.86328125" style="206" customWidth="1"/>
    <col min="9475" max="9475" width="6.1328125" style="206" bestFit="1" customWidth="1"/>
    <col min="9476" max="9476" width="9.3984375" style="206" customWidth="1"/>
    <col min="9477" max="9488" width="7.73046875" style="206" customWidth="1"/>
    <col min="9489" max="9489" width="8.86328125" style="206" customWidth="1"/>
    <col min="9490" max="9728" width="9.86328125" style="206"/>
    <col min="9729" max="9729" width="5" style="206" customWidth="1"/>
    <col min="9730" max="9730" width="25.86328125" style="206" customWidth="1"/>
    <col min="9731" max="9731" width="6.1328125" style="206" bestFit="1" customWidth="1"/>
    <col min="9732" max="9732" width="9.3984375" style="206" customWidth="1"/>
    <col min="9733" max="9744" width="7.73046875" style="206" customWidth="1"/>
    <col min="9745" max="9745" width="8.86328125" style="206" customWidth="1"/>
    <col min="9746" max="9984" width="9.86328125" style="206"/>
    <col min="9985" max="9985" width="5" style="206" customWidth="1"/>
    <col min="9986" max="9986" width="25.86328125" style="206" customWidth="1"/>
    <col min="9987" max="9987" width="6.1328125" style="206" bestFit="1" customWidth="1"/>
    <col min="9988" max="9988" width="9.3984375" style="206" customWidth="1"/>
    <col min="9989" max="10000" width="7.73046875" style="206" customWidth="1"/>
    <col min="10001" max="10001" width="8.86328125" style="206" customWidth="1"/>
    <col min="10002" max="10240" width="9.86328125" style="206"/>
    <col min="10241" max="10241" width="5" style="206" customWidth="1"/>
    <col min="10242" max="10242" width="25.86328125" style="206" customWidth="1"/>
    <col min="10243" max="10243" width="6.1328125" style="206" bestFit="1" customWidth="1"/>
    <col min="10244" max="10244" width="9.3984375" style="206" customWidth="1"/>
    <col min="10245" max="10256" width="7.73046875" style="206" customWidth="1"/>
    <col min="10257" max="10257" width="8.86328125" style="206" customWidth="1"/>
    <col min="10258" max="10496" width="9.86328125" style="206"/>
    <col min="10497" max="10497" width="5" style="206" customWidth="1"/>
    <col min="10498" max="10498" width="25.86328125" style="206" customWidth="1"/>
    <col min="10499" max="10499" width="6.1328125" style="206" bestFit="1" customWidth="1"/>
    <col min="10500" max="10500" width="9.3984375" style="206" customWidth="1"/>
    <col min="10501" max="10512" width="7.73046875" style="206" customWidth="1"/>
    <col min="10513" max="10513" width="8.86328125" style="206" customWidth="1"/>
    <col min="10514" max="10752" width="9.86328125" style="206"/>
    <col min="10753" max="10753" width="5" style="206" customWidth="1"/>
    <col min="10754" max="10754" width="25.86328125" style="206" customWidth="1"/>
    <col min="10755" max="10755" width="6.1328125" style="206" bestFit="1" customWidth="1"/>
    <col min="10756" max="10756" width="9.3984375" style="206" customWidth="1"/>
    <col min="10757" max="10768" width="7.73046875" style="206" customWidth="1"/>
    <col min="10769" max="10769" width="8.86328125" style="206" customWidth="1"/>
    <col min="10770" max="11008" width="9.86328125" style="206"/>
    <col min="11009" max="11009" width="5" style="206" customWidth="1"/>
    <col min="11010" max="11010" width="25.86328125" style="206" customWidth="1"/>
    <col min="11011" max="11011" width="6.1328125" style="206" bestFit="1" customWidth="1"/>
    <col min="11012" max="11012" width="9.3984375" style="206" customWidth="1"/>
    <col min="11013" max="11024" width="7.73046875" style="206" customWidth="1"/>
    <col min="11025" max="11025" width="8.86328125" style="206" customWidth="1"/>
    <col min="11026" max="11264" width="9.86328125" style="206"/>
    <col min="11265" max="11265" width="5" style="206" customWidth="1"/>
    <col min="11266" max="11266" width="25.86328125" style="206" customWidth="1"/>
    <col min="11267" max="11267" width="6.1328125" style="206" bestFit="1" customWidth="1"/>
    <col min="11268" max="11268" width="9.3984375" style="206" customWidth="1"/>
    <col min="11269" max="11280" width="7.73046875" style="206" customWidth="1"/>
    <col min="11281" max="11281" width="8.86328125" style="206" customWidth="1"/>
    <col min="11282" max="11520" width="9.86328125" style="206"/>
    <col min="11521" max="11521" width="5" style="206" customWidth="1"/>
    <col min="11522" max="11522" width="25.86328125" style="206" customWidth="1"/>
    <col min="11523" max="11523" width="6.1328125" style="206" bestFit="1" customWidth="1"/>
    <col min="11524" max="11524" width="9.3984375" style="206" customWidth="1"/>
    <col min="11525" max="11536" width="7.73046875" style="206" customWidth="1"/>
    <col min="11537" max="11537" width="8.86328125" style="206" customWidth="1"/>
    <col min="11538" max="11776" width="9.86328125" style="206"/>
    <col min="11777" max="11777" width="5" style="206" customWidth="1"/>
    <col min="11778" max="11778" width="25.86328125" style="206" customWidth="1"/>
    <col min="11779" max="11779" width="6.1328125" style="206" bestFit="1" customWidth="1"/>
    <col min="11780" max="11780" width="9.3984375" style="206" customWidth="1"/>
    <col min="11781" max="11792" width="7.73046875" style="206" customWidth="1"/>
    <col min="11793" max="11793" width="8.86328125" style="206" customWidth="1"/>
    <col min="11794" max="12032" width="9.86328125" style="206"/>
    <col min="12033" max="12033" width="5" style="206" customWidth="1"/>
    <col min="12034" max="12034" width="25.86328125" style="206" customWidth="1"/>
    <col min="12035" max="12035" width="6.1328125" style="206" bestFit="1" customWidth="1"/>
    <col min="12036" max="12036" width="9.3984375" style="206" customWidth="1"/>
    <col min="12037" max="12048" width="7.73046875" style="206" customWidth="1"/>
    <col min="12049" max="12049" width="8.86328125" style="206" customWidth="1"/>
    <col min="12050" max="12288" width="9.86328125" style="206"/>
    <col min="12289" max="12289" width="5" style="206" customWidth="1"/>
    <col min="12290" max="12290" width="25.86328125" style="206" customWidth="1"/>
    <col min="12291" max="12291" width="6.1328125" style="206" bestFit="1" customWidth="1"/>
    <col min="12292" max="12292" width="9.3984375" style="206" customWidth="1"/>
    <col min="12293" max="12304" width="7.73046875" style="206" customWidth="1"/>
    <col min="12305" max="12305" width="8.86328125" style="206" customWidth="1"/>
    <col min="12306" max="12544" width="9.86328125" style="206"/>
    <col min="12545" max="12545" width="5" style="206" customWidth="1"/>
    <col min="12546" max="12546" width="25.86328125" style="206" customWidth="1"/>
    <col min="12547" max="12547" width="6.1328125" style="206" bestFit="1" customWidth="1"/>
    <col min="12548" max="12548" width="9.3984375" style="206" customWidth="1"/>
    <col min="12549" max="12560" width="7.73046875" style="206" customWidth="1"/>
    <col min="12561" max="12561" width="8.86328125" style="206" customWidth="1"/>
    <col min="12562" max="12800" width="9.86328125" style="206"/>
    <col min="12801" max="12801" width="5" style="206" customWidth="1"/>
    <col min="12802" max="12802" width="25.86328125" style="206" customWidth="1"/>
    <col min="12803" max="12803" width="6.1328125" style="206" bestFit="1" customWidth="1"/>
    <col min="12804" max="12804" width="9.3984375" style="206" customWidth="1"/>
    <col min="12805" max="12816" width="7.73046875" style="206" customWidth="1"/>
    <col min="12817" max="12817" width="8.86328125" style="206" customWidth="1"/>
    <col min="12818" max="13056" width="9.86328125" style="206"/>
    <col min="13057" max="13057" width="5" style="206" customWidth="1"/>
    <col min="13058" max="13058" width="25.86328125" style="206" customWidth="1"/>
    <col min="13059" max="13059" width="6.1328125" style="206" bestFit="1" customWidth="1"/>
    <col min="13060" max="13060" width="9.3984375" style="206" customWidth="1"/>
    <col min="13061" max="13072" width="7.73046875" style="206" customWidth="1"/>
    <col min="13073" max="13073" width="8.86328125" style="206" customWidth="1"/>
    <col min="13074" max="13312" width="9.86328125" style="206"/>
    <col min="13313" max="13313" width="5" style="206" customWidth="1"/>
    <col min="13314" max="13314" width="25.86328125" style="206" customWidth="1"/>
    <col min="13315" max="13315" width="6.1328125" style="206" bestFit="1" customWidth="1"/>
    <col min="13316" max="13316" width="9.3984375" style="206" customWidth="1"/>
    <col min="13317" max="13328" width="7.73046875" style="206" customWidth="1"/>
    <col min="13329" max="13329" width="8.86328125" style="206" customWidth="1"/>
    <col min="13330" max="13568" width="9.86328125" style="206"/>
    <col min="13569" max="13569" width="5" style="206" customWidth="1"/>
    <col min="13570" max="13570" width="25.86328125" style="206" customWidth="1"/>
    <col min="13571" max="13571" width="6.1328125" style="206" bestFit="1" customWidth="1"/>
    <col min="13572" max="13572" width="9.3984375" style="206" customWidth="1"/>
    <col min="13573" max="13584" width="7.73046875" style="206" customWidth="1"/>
    <col min="13585" max="13585" width="8.86328125" style="206" customWidth="1"/>
    <col min="13586" max="13824" width="9.86328125" style="206"/>
    <col min="13825" max="13825" width="5" style="206" customWidth="1"/>
    <col min="13826" max="13826" width="25.86328125" style="206" customWidth="1"/>
    <col min="13827" max="13827" width="6.1328125" style="206" bestFit="1" customWidth="1"/>
    <col min="13828" max="13828" width="9.3984375" style="206" customWidth="1"/>
    <col min="13829" max="13840" width="7.73046875" style="206" customWidth="1"/>
    <col min="13841" max="13841" width="8.86328125" style="206" customWidth="1"/>
    <col min="13842" max="14080" width="9.86328125" style="206"/>
    <col min="14081" max="14081" width="5" style="206" customWidth="1"/>
    <col min="14082" max="14082" width="25.86328125" style="206" customWidth="1"/>
    <col min="14083" max="14083" width="6.1328125" style="206" bestFit="1" customWidth="1"/>
    <col min="14084" max="14084" width="9.3984375" style="206" customWidth="1"/>
    <col min="14085" max="14096" width="7.73046875" style="206" customWidth="1"/>
    <col min="14097" max="14097" width="8.86328125" style="206" customWidth="1"/>
    <col min="14098" max="14336" width="9.86328125" style="206"/>
    <col min="14337" max="14337" width="5" style="206" customWidth="1"/>
    <col min="14338" max="14338" width="25.86328125" style="206" customWidth="1"/>
    <col min="14339" max="14339" width="6.1328125" style="206" bestFit="1" customWidth="1"/>
    <col min="14340" max="14340" width="9.3984375" style="206" customWidth="1"/>
    <col min="14341" max="14352" width="7.73046875" style="206" customWidth="1"/>
    <col min="14353" max="14353" width="8.86328125" style="206" customWidth="1"/>
    <col min="14354" max="14592" width="9.86328125" style="206"/>
    <col min="14593" max="14593" width="5" style="206" customWidth="1"/>
    <col min="14594" max="14594" width="25.86328125" style="206" customWidth="1"/>
    <col min="14595" max="14595" width="6.1328125" style="206" bestFit="1" customWidth="1"/>
    <col min="14596" max="14596" width="9.3984375" style="206" customWidth="1"/>
    <col min="14597" max="14608" width="7.73046875" style="206" customWidth="1"/>
    <col min="14609" max="14609" width="8.86328125" style="206" customWidth="1"/>
    <col min="14610" max="14848" width="9.86328125" style="206"/>
    <col min="14849" max="14849" width="5" style="206" customWidth="1"/>
    <col min="14850" max="14850" width="25.86328125" style="206" customWidth="1"/>
    <col min="14851" max="14851" width="6.1328125" style="206" bestFit="1" customWidth="1"/>
    <col min="14852" max="14852" width="9.3984375" style="206" customWidth="1"/>
    <col min="14853" max="14864" width="7.73046875" style="206" customWidth="1"/>
    <col min="14865" max="14865" width="8.86328125" style="206" customWidth="1"/>
    <col min="14866" max="15104" width="9.86328125" style="206"/>
    <col min="15105" max="15105" width="5" style="206" customWidth="1"/>
    <col min="15106" max="15106" width="25.86328125" style="206" customWidth="1"/>
    <col min="15107" max="15107" width="6.1328125" style="206" bestFit="1" customWidth="1"/>
    <col min="15108" max="15108" width="9.3984375" style="206" customWidth="1"/>
    <col min="15109" max="15120" width="7.73046875" style="206" customWidth="1"/>
    <col min="15121" max="15121" width="8.86328125" style="206" customWidth="1"/>
    <col min="15122" max="15360" width="9.86328125" style="206"/>
    <col min="15361" max="15361" width="5" style="206" customWidth="1"/>
    <col min="15362" max="15362" width="25.86328125" style="206" customWidth="1"/>
    <col min="15363" max="15363" width="6.1328125" style="206" bestFit="1" customWidth="1"/>
    <col min="15364" max="15364" width="9.3984375" style="206" customWidth="1"/>
    <col min="15365" max="15376" width="7.73046875" style="206" customWidth="1"/>
    <col min="15377" max="15377" width="8.86328125" style="206" customWidth="1"/>
    <col min="15378" max="15616" width="9.86328125" style="206"/>
    <col min="15617" max="15617" width="5" style="206" customWidth="1"/>
    <col min="15618" max="15618" width="25.86328125" style="206" customWidth="1"/>
    <col min="15619" max="15619" width="6.1328125" style="206" bestFit="1" customWidth="1"/>
    <col min="15620" max="15620" width="9.3984375" style="206" customWidth="1"/>
    <col min="15621" max="15632" width="7.73046875" style="206" customWidth="1"/>
    <col min="15633" max="15633" width="8.86328125" style="206" customWidth="1"/>
    <col min="15634" max="15872" width="9.86328125" style="206"/>
    <col min="15873" max="15873" width="5" style="206" customWidth="1"/>
    <col min="15874" max="15874" width="25.86328125" style="206" customWidth="1"/>
    <col min="15875" max="15875" width="6.1328125" style="206" bestFit="1" customWidth="1"/>
    <col min="15876" max="15876" width="9.3984375" style="206" customWidth="1"/>
    <col min="15877" max="15888" width="7.73046875" style="206" customWidth="1"/>
    <col min="15889" max="15889" width="8.86328125" style="206" customWidth="1"/>
    <col min="15890" max="16128" width="9.86328125" style="206"/>
    <col min="16129" max="16129" width="5" style="206" customWidth="1"/>
    <col min="16130" max="16130" width="25.86328125" style="206" customWidth="1"/>
    <col min="16131" max="16131" width="6.1328125" style="206" bestFit="1" customWidth="1"/>
    <col min="16132" max="16132" width="9.3984375" style="206" customWidth="1"/>
    <col min="16133" max="16144" width="7.73046875" style="206" customWidth="1"/>
    <col min="16145" max="16145" width="8.86328125" style="206" customWidth="1"/>
    <col min="16146" max="16384" width="9.86328125" style="206"/>
  </cols>
  <sheetData>
    <row r="1" spans="1:27" s="205" customFormat="1" ht="17.649999999999999">
      <c r="A1" s="499" t="s">
        <v>271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500"/>
      <c r="Q1" s="204"/>
    </row>
    <row r="2" spans="1:27" s="205" customFormat="1" ht="17.649999999999999">
      <c r="A2" s="501" t="s">
        <v>293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204"/>
    </row>
    <row r="4" spans="1:27" s="211" customFormat="1" ht="38.25">
      <c r="A4" s="209" t="s">
        <v>68</v>
      </c>
      <c r="B4" s="209" t="s">
        <v>1</v>
      </c>
      <c r="C4" s="210" t="s">
        <v>2</v>
      </c>
      <c r="D4" s="90" t="s">
        <v>198</v>
      </c>
      <c r="E4" s="92" t="s">
        <v>199</v>
      </c>
      <c r="F4" s="92" t="s">
        <v>200</v>
      </c>
      <c r="G4" s="92" t="s">
        <v>201</v>
      </c>
      <c r="H4" s="92" t="s">
        <v>202</v>
      </c>
      <c r="I4" s="92" t="s">
        <v>203</v>
      </c>
      <c r="J4" s="92" t="s">
        <v>204</v>
      </c>
      <c r="K4" s="93" t="s">
        <v>205</v>
      </c>
      <c r="L4" s="93" t="s">
        <v>206</v>
      </c>
      <c r="M4" s="93" t="s">
        <v>207</v>
      </c>
      <c r="N4" s="93" t="s">
        <v>208</v>
      </c>
      <c r="O4" s="93" t="s">
        <v>209</v>
      </c>
      <c r="P4" s="93" t="s">
        <v>210</v>
      </c>
      <c r="Q4" s="93" t="s">
        <v>211</v>
      </c>
      <c r="R4" s="93" t="s">
        <v>212</v>
      </c>
      <c r="S4" s="93" t="s">
        <v>213</v>
      </c>
      <c r="T4" s="93" t="s">
        <v>214</v>
      </c>
      <c r="U4" s="93" t="s">
        <v>215</v>
      </c>
      <c r="V4" s="93" t="s">
        <v>216</v>
      </c>
      <c r="W4" s="93" t="s">
        <v>217</v>
      </c>
      <c r="X4" s="93" t="s">
        <v>218</v>
      </c>
      <c r="Y4" s="93" t="s">
        <v>219</v>
      </c>
      <c r="Z4" s="93" t="s">
        <v>220</v>
      </c>
      <c r="AA4" s="93" t="s">
        <v>221</v>
      </c>
    </row>
    <row r="5" spans="1:27" s="217" customFormat="1" ht="16.5">
      <c r="A5" s="212">
        <v>1</v>
      </c>
      <c r="B5" s="213" t="s">
        <v>234</v>
      </c>
      <c r="C5" s="212" t="s">
        <v>16</v>
      </c>
      <c r="D5" s="214">
        <f t="shared" ref="D5:D10" si="0">SUM(E5:P5)</f>
        <v>0</v>
      </c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5"/>
      <c r="R5" s="216"/>
      <c r="S5" s="216"/>
      <c r="T5" s="216"/>
      <c r="U5" s="216"/>
      <c r="V5" s="216"/>
      <c r="W5" s="216"/>
      <c r="X5" s="216"/>
      <c r="Y5" s="216"/>
      <c r="Z5" s="216"/>
      <c r="AA5" s="216"/>
    </row>
    <row r="6" spans="1:27" s="223" customFormat="1" ht="16.5">
      <c r="A6" s="218"/>
      <c r="B6" s="219" t="s">
        <v>272</v>
      </c>
      <c r="C6" s="218" t="s">
        <v>16</v>
      </c>
      <c r="D6" s="220">
        <f t="shared" si="0"/>
        <v>0</v>
      </c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1"/>
      <c r="R6" s="222"/>
      <c r="S6" s="222"/>
      <c r="T6" s="222"/>
      <c r="U6" s="222"/>
      <c r="V6" s="222"/>
      <c r="W6" s="222"/>
      <c r="X6" s="222"/>
      <c r="Y6" s="222"/>
      <c r="Z6" s="222"/>
      <c r="AA6" s="222"/>
    </row>
    <row r="7" spans="1:27" s="217" customFormat="1" ht="16.5">
      <c r="A7" s="212">
        <v>2</v>
      </c>
      <c r="B7" s="213" t="s">
        <v>238</v>
      </c>
      <c r="C7" s="212" t="s">
        <v>16</v>
      </c>
      <c r="D7" s="214">
        <f t="shared" si="0"/>
        <v>0</v>
      </c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5"/>
      <c r="R7" s="216"/>
      <c r="S7" s="216"/>
      <c r="T7" s="216"/>
      <c r="U7" s="216"/>
      <c r="V7" s="216"/>
      <c r="W7" s="216"/>
      <c r="X7" s="216"/>
      <c r="Y7" s="216"/>
      <c r="Z7" s="216"/>
      <c r="AA7" s="216"/>
    </row>
    <row r="8" spans="1:27" s="223" customFormat="1" ht="16.5">
      <c r="A8" s="218"/>
      <c r="B8" s="219" t="s">
        <v>272</v>
      </c>
      <c r="C8" s="218" t="s">
        <v>16</v>
      </c>
      <c r="D8" s="220">
        <f t="shared" si="0"/>
        <v>0</v>
      </c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4"/>
      <c r="R8" s="222"/>
      <c r="S8" s="222"/>
      <c r="T8" s="222"/>
      <c r="U8" s="222"/>
      <c r="V8" s="222"/>
      <c r="W8" s="222"/>
      <c r="X8" s="222"/>
      <c r="Y8" s="222"/>
      <c r="Z8" s="222"/>
      <c r="AA8" s="222"/>
    </row>
    <row r="9" spans="1:27" s="217" customFormat="1" ht="16.5">
      <c r="A9" s="212">
        <v>3</v>
      </c>
      <c r="B9" s="213" t="s">
        <v>47</v>
      </c>
      <c r="C9" s="212" t="s">
        <v>16</v>
      </c>
      <c r="D9" s="214">
        <f t="shared" si="0"/>
        <v>0</v>
      </c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25"/>
      <c r="R9" s="216"/>
      <c r="S9" s="216"/>
      <c r="T9" s="216"/>
      <c r="U9" s="216"/>
      <c r="V9" s="216"/>
      <c r="W9" s="216"/>
      <c r="X9" s="216"/>
      <c r="Y9" s="216"/>
      <c r="Z9" s="216"/>
      <c r="AA9" s="216"/>
    </row>
    <row r="10" spans="1:27" s="223" customFormat="1" ht="30.75">
      <c r="A10" s="218"/>
      <c r="B10" s="219" t="s">
        <v>273</v>
      </c>
      <c r="C10" s="218" t="s">
        <v>16</v>
      </c>
      <c r="D10" s="220">
        <f t="shared" si="0"/>
        <v>0</v>
      </c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4"/>
      <c r="R10" s="222"/>
      <c r="S10" s="222"/>
      <c r="T10" s="222"/>
      <c r="U10" s="222"/>
      <c r="V10" s="222"/>
      <c r="W10" s="222"/>
      <c r="X10" s="222"/>
      <c r="Y10" s="222"/>
      <c r="Z10" s="222"/>
      <c r="AA10" s="222"/>
    </row>
    <row r="11" spans="1:27" s="226" customFormat="1" ht="16.5">
      <c r="D11" s="227"/>
      <c r="P11" s="228"/>
      <c r="Q11" s="228"/>
    </row>
    <row r="12" spans="1:27">
      <c r="B12" s="229"/>
      <c r="D12" s="230"/>
      <c r="E12" s="231"/>
      <c r="F12" s="232"/>
      <c r="G12" s="231"/>
      <c r="H12" s="231"/>
      <c r="I12" s="231"/>
      <c r="J12" s="231"/>
      <c r="K12" s="231"/>
      <c r="L12" s="231"/>
      <c r="M12" s="231"/>
      <c r="N12" s="231"/>
      <c r="O12" s="231"/>
    </row>
    <row r="13" spans="1:27">
      <c r="D13" s="230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</row>
    <row r="14" spans="1:27"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2"/>
      <c r="P14" s="502"/>
    </row>
    <row r="15" spans="1:27">
      <c r="B15" s="233"/>
      <c r="D15" s="230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</row>
    <row r="16" spans="1:27">
      <c r="B16" s="234"/>
    </row>
  </sheetData>
  <mergeCells count="3">
    <mergeCell ref="A1:P1"/>
    <mergeCell ref="A2:P2"/>
    <mergeCell ref="C14:P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7"/>
  <sheetViews>
    <sheetView workbookViewId="0">
      <selection activeCell="O6" sqref="A1:XFD1048576"/>
    </sheetView>
  </sheetViews>
  <sheetFormatPr defaultColWidth="9.86328125" defaultRowHeight="11.65"/>
  <cols>
    <col min="1" max="1" width="5.86328125" style="290" customWidth="1"/>
    <col min="2" max="2" width="31.265625" style="291" customWidth="1"/>
    <col min="3" max="3" width="8.1328125" style="242" customWidth="1"/>
    <col min="4" max="4" width="9.265625" style="296" customWidth="1"/>
    <col min="5" max="6" width="8.265625" style="294" customWidth="1"/>
    <col min="7" max="7" width="8.265625" style="295" customWidth="1"/>
    <col min="8" max="16" width="8.265625" style="294" customWidth="1"/>
    <col min="17" max="17" width="10.3984375" style="242" bestFit="1" customWidth="1"/>
    <col min="18" max="204" width="9.86328125" style="242"/>
    <col min="205" max="205" width="5.86328125" style="242" customWidth="1"/>
    <col min="206" max="206" width="31.265625" style="242" customWidth="1"/>
    <col min="207" max="207" width="8.1328125" style="242" customWidth="1"/>
    <col min="208" max="208" width="9.265625" style="242" customWidth="1"/>
    <col min="209" max="220" width="8.265625" style="242" customWidth="1"/>
    <col min="221" max="221" width="10.3984375" style="242" bestFit="1" customWidth="1"/>
    <col min="222" max="460" width="9.86328125" style="242"/>
    <col min="461" max="461" width="5.86328125" style="242" customWidth="1"/>
    <col min="462" max="462" width="31.265625" style="242" customWidth="1"/>
    <col min="463" max="463" width="8.1328125" style="242" customWidth="1"/>
    <col min="464" max="464" width="9.265625" style="242" customWidth="1"/>
    <col min="465" max="476" width="8.265625" style="242" customWidth="1"/>
    <col min="477" max="477" width="10.3984375" style="242" bestFit="1" customWidth="1"/>
    <col min="478" max="716" width="9.86328125" style="242"/>
    <col min="717" max="717" width="5.86328125" style="242" customWidth="1"/>
    <col min="718" max="718" width="31.265625" style="242" customWidth="1"/>
    <col min="719" max="719" width="8.1328125" style="242" customWidth="1"/>
    <col min="720" max="720" width="9.265625" style="242" customWidth="1"/>
    <col min="721" max="732" width="8.265625" style="242" customWidth="1"/>
    <col min="733" max="733" width="10.3984375" style="242" bestFit="1" customWidth="1"/>
    <col min="734" max="972" width="9.86328125" style="242"/>
    <col min="973" max="973" width="5.86328125" style="242" customWidth="1"/>
    <col min="974" max="974" width="31.265625" style="242" customWidth="1"/>
    <col min="975" max="975" width="8.1328125" style="242" customWidth="1"/>
    <col min="976" max="976" width="9.265625" style="242" customWidth="1"/>
    <col min="977" max="988" width="8.265625" style="242" customWidth="1"/>
    <col min="989" max="989" width="10.3984375" style="242" bestFit="1" customWidth="1"/>
    <col min="990" max="1228" width="9.86328125" style="242"/>
    <col min="1229" max="1229" width="5.86328125" style="242" customWidth="1"/>
    <col min="1230" max="1230" width="31.265625" style="242" customWidth="1"/>
    <col min="1231" max="1231" width="8.1328125" style="242" customWidth="1"/>
    <col min="1232" max="1232" width="9.265625" style="242" customWidth="1"/>
    <col min="1233" max="1244" width="8.265625" style="242" customWidth="1"/>
    <col min="1245" max="1245" width="10.3984375" style="242" bestFit="1" customWidth="1"/>
    <col min="1246" max="1484" width="9.86328125" style="242"/>
    <col min="1485" max="1485" width="5.86328125" style="242" customWidth="1"/>
    <col min="1486" max="1486" width="31.265625" style="242" customWidth="1"/>
    <col min="1487" max="1487" width="8.1328125" style="242" customWidth="1"/>
    <col min="1488" max="1488" width="9.265625" style="242" customWidth="1"/>
    <col min="1489" max="1500" width="8.265625" style="242" customWidth="1"/>
    <col min="1501" max="1501" width="10.3984375" style="242" bestFit="1" customWidth="1"/>
    <col min="1502" max="1740" width="9.86328125" style="242"/>
    <col min="1741" max="1741" width="5.86328125" style="242" customWidth="1"/>
    <col min="1742" max="1742" width="31.265625" style="242" customWidth="1"/>
    <col min="1743" max="1743" width="8.1328125" style="242" customWidth="1"/>
    <col min="1744" max="1744" width="9.265625" style="242" customWidth="1"/>
    <col min="1745" max="1756" width="8.265625" style="242" customWidth="1"/>
    <col min="1757" max="1757" width="10.3984375" style="242" bestFit="1" customWidth="1"/>
    <col min="1758" max="1996" width="9.86328125" style="242"/>
    <col min="1997" max="1997" width="5.86328125" style="242" customWidth="1"/>
    <col min="1998" max="1998" width="31.265625" style="242" customWidth="1"/>
    <col min="1999" max="1999" width="8.1328125" style="242" customWidth="1"/>
    <col min="2000" max="2000" width="9.265625" style="242" customWidth="1"/>
    <col min="2001" max="2012" width="8.265625" style="242" customWidth="1"/>
    <col min="2013" max="2013" width="10.3984375" style="242" bestFit="1" customWidth="1"/>
    <col min="2014" max="2252" width="9.86328125" style="242"/>
    <col min="2253" max="2253" width="5.86328125" style="242" customWidth="1"/>
    <col min="2254" max="2254" width="31.265625" style="242" customWidth="1"/>
    <col min="2255" max="2255" width="8.1328125" style="242" customWidth="1"/>
    <col min="2256" max="2256" width="9.265625" style="242" customWidth="1"/>
    <col min="2257" max="2268" width="8.265625" style="242" customWidth="1"/>
    <col min="2269" max="2269" width="10.3984375" style="242" bestFit="1" customWidth="1"/>
    <col min="2270" max="2508" width="9.86328125" style="242"/>
    <col min="2509" max="2509" width="5.86328125" style="242" customWidth="1"/>
    <col min="2510" max="2510" width="31.265625" style="242" customWidth="1"/>
    <col min="2511" max="2511" width="8.1328125" style="242" customWidth="1"/>
    <col min="2512" max="2512" width="9.265625" style="242" customWidth="1"/>
    <col min="2513" max="2524" width="8.265625" style="242" customWidth="1"/>
    <col min="2525" max="2525" width="10.3984375" style="242" bestFit="1" customWidth="1"/>
    <col min="2526" max="2764" width="9.86328125" style="242"/>
    <col min="2765" max="2765" width="5.86328125" style="242" customWidth="1"/>
    <col min="2766" max="2766" width="31.265625" style="242" customWidth="1"/>
    <col min="2767" max="2767" width="8.1328125" style="242" customWidth="1"/>
    <col min="2768" max="2768" width="9.265625" style="242" customWidth="1"/>
    <col min="2769" max="2780" width="8.265625" style="242" customWidth="1"/>
    <col min="2781" max="2781" width="10.3984375" style="242" bestFit="1" customWidth="1"/>
    <col min="2782" max="3020" width="9.86328125" style="242"/>
    <col min="3021" max="3021" width="5.86328125" style="242" customWidth="1"/>
    <col min="3022" max="3022" width="31.265625" style="242" customWidth="1"/>
    <col min="3023" max="3023" width="8.1328125" style="242" customWidth="1"/>
    <col min="3024" max="3024" width="9.265625" style="242" customWidth="1"/>
    <col min="3025" max="3036" width="8.265625" style="242" customWidth="1"/>
    <col min="3037" max="3037" width="10.3984375" style="242" bestFit="1" customWidth="1"/>
    <col min="3038" max="3276" width="9.86328125" style="242"/>
    <col min="3277" max="3277" width="5.86328125" style="242" customWidth="1"/>
    <col min="3278" max="3278" width="31.265625" style="242" customWidth="1"/>
    <col min="3279" max="3279" width="8.1328125" style="242" customWidth="1"/>
    <col min="3280" max="3280" width="9.265625" style="242" customWidth="1"/>
    <col min="3281" max="3292" width="8.265625" style="242" customWidth="1"/>
    <col min="3293" max="3293" width="10.3984375" style="242" bestFit="1" customWidth="1"/>
    <col min="3294" max="3532" width="9.86328125" style="242"/>
    <col min="3533" max="3533" width="5.86328125" style="242" customWidth="1"/>
    <col min="3534" max="3534" width="31.265625" style="242" customWidth="1"/>
    <col min="3535" max="3535" width="8.1328125" style="242" customWidth="1"/>
    <col min="3536" max="3536" width="9.265625" style="242" customWidth="1"/>
    <col min="3537" max="3548" width="8.265625" style="242" customWidth="1"/>
    <col min="3549" max="3549" width="10.3984375" style="242" bestFit="1" customWidth="1"/>
    <col min="3550" max="3788" width="9.86328125" style="242"/>
    <col min="3789" max="3789" width="5.86328125" style="242" customWidth="1"/>
    <col min="3790" max="3790" width="31.265625" style="242" customWidth="1"/>
    <col min="3791" max="3791" width="8.1328125" style="242" customWidth="1"/>
    <col min="3792" max="3792" width="9.265625" style="242" customWidth="1"/>
    <col min="3793" max="3804" width="8.265625" style="242" customWidth="1"/>
    <col min="3805" max="3805" width="10.3984375" style="242" bestFit="1" customWidth="1"/>
    <col min="3806" max="4044" width="9.86328125" style="242"/>
    <col min="4045" max="4045" width="5.86328125" style="242" customWidth="1"/>
    <col min="4046" max="4046" width="31.265625" style="242" customWidth="1"/>
    <col min="4047" max="4047" width="8.1328125" style="242" customWidth="1"/>
    <col min="4048" max="4048" width="9.265625" style="242" customWidth="1"/>
    <col min="4049" max="4060" width="8.265625" style="242" customWidth="1"/>
    <col min="4061" max="4061" width="10.3984375" style="242" bestFit="1" customWidth="1"/>
    <col min="4062" max="4300" width="9.86328125" style="242"/>
    <col min="4301" max="4301" width="5.86328125" style="242" customWidth="1"/>
    <col min="4302" max="4302" width="31.265625" style="242" customWidth="1"/>
    <col min="4303" max="4303" width="8.1328125" style="242" customWidth="1"/>
    <col min="4304" max="4304" width="9.265625" style="242" customWidth="1"/>
    <col min="4305" max="4316" width="8.265625" style="242" customWidth="1"/>
    <col min="4317" max="4317" width="10.3984375" style="242" bestFit="1" customWidth="1"/>
    <col min="4318" max="4556" width="9.86328125" style="242"/>
    <col min="4557" max="4557" width="5.86328125" style="242" customWidth="1"/>
    <col min="4558" max="4558" width="31.265625" style="242" customWidth="1"/>
    <col min="4559" max="4559" width="8.1328125" style="242" customWidth="1"/>
    <col min="4560" max="4560" width="9.265625" style="242" customWidth="1"/>
    <col min="4561" max="4572" width="8.265625" style="242" customWidth="1"/>
    <col min="4573" max="4573" width="10.3984375" style="242" bestFit="1" customWidth="1"/>
    <col min="4574" max="4812" width="9.86328125" style="242"/>
    <col min="4813" max="4813" width="5.86328125" style="242" customWidth="1"/>
    <col min="4814" max="4814" width="31.265625" style="242" customWidth="1"/>
    <col min="4815" max="4815" width="8.1328125" style="242" customWidth="1"/>
    <col min="4816" max="4816" width="9.265625" style="242" customWidth="1"/>
    <col min="4817" max="4828" width="8.265625" style="242" customWidth="1"/>
    <col min="4829" max="4829" width="10.3984375" style="242" bestFit="1" customWidth="1"/>
    <col min="4830" max="5068" width="9.86328125" style="242"/>
    <col min="5069" max="5069" width="5.86328125" style="242" customWidth="1"/>
    <col min="5070" max="5070" width="31.265625" style="242" customWidth="1"/>
    <col min="5071" max="5071" width="8.1328125" style="242" customWidth="1"/>
    <col min="5072" max="5072" width="9.265625" style="242" customWidth="1"/>
    <col min="5073" max="5084" width="8.265625" style="242" customWidth="1"/>
    <col min="5085" max="5085" width="10.3984375" style="242" bestFit="1" customWidth="1"/>
    <col min="5086" max="5324" width="9.86328125" style="242"/>
    <col min="5325" max="5325" width="5.86328125" style="242" customWidth="1"/>
    <col min="5326" max="5326" width="31.265625" style="242" customWidth="1"/>
    <col min="5327" max="5327" width="8.1328125" style="242" customWidth="1"/>
    <col min="5328" max="5328" width="9.265625" style="242" customWidth="1"/>
    <col min="5329" max="5340" width="8.265625" style="242" customWidth="1"/>
    <col min="5341" max="5341" width="10.3984375" style="242" bestFit="1" customWidth="1"/>
    <col min="5342" max="5580" width="9.86328125" style="242"/>
    <col min="5581" max="5581" width="5.86328125" style="242" customWidth="1"/>
    <col min="5582" max="5582" width="31.265625" style="242" customWidth="1"/>
    <col min="5583" max="5583" width="8.1328125" style="242" customWidth="1"/>
    <col min="5584" max="5584" width="9.265625" style="242" customWidth="1"/>
    <col min="5585" max="5596" width="8.265625" style="242" customWidth="1"/>
    <col min="5597" max="5597" width="10.3984375" style="242" bestFit="1" customWidth="1"/>
    <col min="5598" max="5836" width="9.86328125" style="242"/>
    <col min="5837" max="5837" width="5.86328125" style="242" customWidth="1"/>
    <col min="5838" max="5838" width="31.265625" style="242" customWidth="1"/>
    <col min="5839" max="5839" width="8.1328125" style="242" customWidth="1"/>
    <col min="5840" max="5840" width="9.265625" style="242" customWidth="1"/>
    <col min="5841" max="5852" width="8.265625" style="242" customWidth="1"/>
    <col min="5853" max="5853" width="10.3984375" style="242" bestFit="1" customWidth="1"/>
    <col min="5854" max="6092" width="9.86328125" style="242"/>
    <col min="6093" max="6093" width="5.86328125" style="242" customWidth="1"/>
    <col min="6094" max="6094" width="31.265625" style="242" customWidth="1"/>
    <col min="6095" max="6095" width="8.1328125" style="242" customWidth="1"/>
    <col min="6096" max="6096" width="9.265625" style="242" customWidth="1"/>
    <col min="6097" max="6108" width="8.265625" style="242" customWidth="1"/>
    <col min="6109" max="6109" width="10.3984375" style="242" bestFit="1" customWidth="1"/>
    <col min="6110" max="6348" width="9.86328125" style="242"/>
    <col min="6349" max="6349" width="5.86328125" style="242" customWidth="1"/>
    <col min="6350" max="6350" width="31.265625" style="242" customWidth="1"/>
    <col min="6351" max="6351" width="8.1328125" style="242" customWidth="1"/>
    <col min="6352" max="6352" width="9.265625" style="242" customWidth="1"/>
    <col min="6353" max="6364" width="8.265625" style="242" customWidth="1"/>
    <col min="6365" max="6365" width="10.3984375" style="242" bestFit="1" customWidth="1"/>
    <col min="6366" max="6604" width="9.86328125" style="242"/>
    <col min="6605" max="6605" width="5.86328125" style="242" customWidth="1"/>
    <col min="6606" max="6606" width="31.265625" style="242" customWidth="1"/>
    <col min="6607" max="6607" width="8.1328125" style="242" customWidth="1"/>
    <col min="6608" max="6608" width="9.265625" style="242" customWidth="1"/>
    <col min="6609" max="6620" width="8.265625" style="242" customWidth="1"/>
    <col min="6621" max="6621" width="10.3984375" style="242" bestFit="1" customWidth="1"/>
    <col min="6622" max="6860" width="9.86328125" style="242"/>
    <col min="6861" max="6861" width="5.86328125" style="242" customWidth="1"/>
    <col min="6862" max="6862" width="31.265625" style="242" customWidth="1"/>
    <col min="6863" max="6863" width="8.1328125" style="242" customWidth="1"/>
    <col min="6864" max="6864" width="9.265625" style="242" customWidth="1"/>
    <col min="6865" max="6876" width="8.265625" style="242" customWidth="1"/>
    <col min="6877" max="6877" width="10.3984375" style="242" bestFit="1" customWidth="1"/>
    <col min="6878" max="7116" width="9.86328125" style="242"/>
    <col min="7117" max="7117" width="5.86328125" style="242" customWidth="1"/>
    <col min="7118" max="7118" width="31.265625" style="242" customWidth="1"/>
    <col min="7119" max="7119" width="8.1328125" style="242" customWidth="1"/>
    <col min="7120" max="7120" width="9.265625" style="242" customWidth="1"/>
    <col min="7121" max="7132" width="8.265625" style="242" customWidth="1"/>
    <col min="7133" max="7133" width="10.3984375" style="242" bestFit="1" customWidth="1"/>
    <col min="7134" max="7372" width="9.86328125" style="242"/>
    <col min="7373" max="7373" width="5.86328125" style="242" customWidth="1"/>
    <col min="7374" max="7374" width="31.265625" style="242" customWidth="1"/>
    <col min="7375" max="7375" width="8.1328125" style="242" customWidth="1"/>
    <col min="7376" max="7376" width="9.265625" style="242" customWidth="1"/>
    <col min="7377" max="7388" width="8.265625" style="242" customWidth="1"/>
    <col min="7389" max="7389" width="10.3984375" style="242" bestFit="1" customWidth="1"/>
    <col min="7390" max="7628" width="9.86328125" style="242"/>
    <col min="7629" max="7629" width="5.86328125" style="242" customWidth="1"/>
    <col min="7630" max="7630" width="31.265625" style="242" customWidth="1"/>
    <col min="7631" max="7631" width="8.1328125" style="242" customWidth="1"/>
    <col min="7632" max="7632" width="9.265625" style="242" customWidth="1"/>
    <col min="7633" max="7644" width="8.265625" style="242" customWidth="1"/>
    <col min="7645" max="7645" width="10.3984375" style="242" bestFit="1" customWidth="1"/>
    <col min="7646" max="7884" width="9.86328125" style="242"/>
    <col min="7885" max="7885" width="5.86328125" style="242" customWidth="1"/>
    <col min="7886" max="7886" width="31.265625" style="242" customWidth="1"/>
    <col min="7887" max="7887" width="8.1328125" style="242" customWidth="1"/>
    <col min="7888" max="7888" width="9.265625" style="242" customWidth="1"/>
    <col min="7889" max="7900" width="8.265625" style="242" customWidth="1"/>
    <col min="7901" max="7901" width="10.3984375" style="242" bestFit="1" customWidth="1"/>
    <col min="7902" max="8140" width="9.86328125" style="242"/>
    <col min="8141" max="8141" width="5.86328125" style="242" customWidth="1"/>
    <col min="8142" max="8142" width="31.265625" style="242" customWidth="1"/>
    <col min="8143" max="8143" width="8.1328125" style="242" customWidth="1"/>
    <col min="8144" max="8144" width="9.265625" style="242" customWidth="1"/>
    <col min="8145" max="8156" width="8.265625" style="242" customWidth="1"/>
    <col min="8157" max="8157" width="10.3984375" style="242" bestFit="1" customWidth="1"/>
    <col min="8158" max="8396" width="9.86328125" style="242"/>
    <col min="8397" max="8397" width="5.86328125" style="242" customWidth="1"/>
    <col min="8398" max="8398" width="31.265625" style="242" customWidth="1"/>
    <col min="8399" max="8399" width="8.1328125" style="242" customWidth="1"/>
    <col min="8400" max="8400" width="9.265625" style="242" customWidth="1"/>
    <col min="8401" max="8412" width="8.265625" style="242" customWidth="1"/>
    <col min="8413" max="8413" width="10.3984375" style="242" bestFit="1" customWidth="1"/>
    <col min="8414" max="8652" width="9.86328125" style="242"/>
    <col min="8653" max="8653" width="5.86328125" style="242" customWidth="1"/>
    <col min="8654" max="8654" width="31.265625" style="242" customWidth="1"/>
    <col min="8655" max="8655" width="8.1328125" style="242" customWidth="1"/>
    <col min="8656" max="8656" width="9.265625" style="242" customWidth="1"/>
    <col min="8657" max="8668" width="8.265625" style="242" customWidth="1"/>
    <col min="8669" max="8669" width="10.3984375" style="242" bestFit="1" customWidth="1"/>
    <col min="8670" max="8908" width="9.86328125" style="242"/>
    <col min="8909" max="8909" width="5.86328125" style="242" customWidth="1"/>
    <col min="8910" max="8910" width="31.265625" style="242" customWidth="1"/>
    <col min="8911" max="8911" width="8.1328125" style="242" customWidth="1"/>
    <col min="8912" max="8912" width="9.265625" style="242" customWidth="1"/>
    <col min="8913" max="8924" width="8.265625" style="242" customWidth="1"/>
    <col min="8925" max="8925" width="10.3984375" style="242" bestFit="1" customWidth="1"/>
    <col min="8926" max="9164" width="9.86328125" style="242"/>
    <col min="9165" max="9165" width="5.86328125" style="242" customWidth="1"/>
    <col min="9166" max="9166" width="31.265625" style="242" customWidth="1"/>
    <col min="9167" max="9167" width="8.1328125" style="242" customWidth="1"/>
    <col min="9168" max="9168" width="9.265625" style="242" customWidth="1"/>
    <col min="9169" max="9180" width="8.265625" style="242" customWidth="1"/>
    <col min="9181" max="9181" width="10.3984375" style="242" bestFit="1" customWidth="1"/>
    <col min="9182" max="9420" width="9.86328125" style="242"/>
    <col min="9421" max="9421" width="5.86328125" style="242" customWidth="1"/>
    <col min="9422" max="9422" width="31.265625" style="242" customWidth="1"/>
    <col min="9423" max="9423" width="8.1328125" style="242" customWidth="1"/>
    <col min="9424" max="9424" width="9.265625" style="242" customWidth="1"/>
    <col min="9425" max="9436" width="8.265625" style="242" customWidth="1"/>
    <col min="9437" max="9437" width="10.3984375" style="242" bestFit="1" customWidth="1"/>
    <col min="9438" max="9676" width="9.86328125" style="242"/>
    <col min="9677" max="9677" width="5.86328125" style="242" customWidth="1"/>
    <col min="9678" max="9678" width="31.265625" style="242" customWidth="1"/>
    <col min="9679" max="9679" width="8.1328125" style="242" customWidth="1"/>
    <col min="9680" max="9680" width="9.265625" style="242" customWidth="1"/>
    <col min="9681" max="9692" width="8.265625" style="242" customWidth="1"/>
    <col min="9693" max="9693" width="10.3984375" style="242" bestFit="1" customWidth="1"/>
    <col min="9694" max="9932" width="9.86328125" style="242"/>
    <col min="9933" max="9933" width="5.86328125" style="242" customWidth="1"/>
    <col min="9934" max="9934" width="31.265625" style="242" customWidth="1"/>
    <col min="9935" max="9935" width="8.1328125" style="242" customWidth="1"/>
    <col min="9936" max="9936" width="9.265625" style="242" customWidth="1"/>
    <col min="9937" max="9948" width="8.265625" style="242" customWidth="1"/>
    <col min="9949" max="9949" width="10.3984375" style="242" bestFit="1" customWidth="1"/>
    <col min="9950" max="10188" width="9.86328125" style="242"/>
    <col min="10189" max="10189" width="5.86328125" style="242" customWidth="1"/>
    <col min="10190" max="10190" width="31.265625" style="242" customWidth="1"/>
    <col min="10191" max="10191" width="8.1328125" style="242" customWidth="1"/>
    <col min="10192" max="10192" width="9.265625" style="242" customWidth="1"/>
    <col min="10193" max="10204" width="8.265625" style="242" customWidth="1"/>
    <col min="10205" max="10205" width="10.3984375" style="242" bestFit="1" customWidth="1"/>
    <col min="10206" max="10444" width="9.86328125" style="242"/>
    <col min="10445" max="10445" width="5.86328125" style="242" customWidth="1"/>
    <col min="10446" max="10446" width="31.265625" style="242" customWidth="1"/>
    <col min="10447" max="10447" width="8.1328125" style="242" customWidth="1"/>
    <col min="10448" max="10448" width="9.265625" style="242" customWidth="1"/>
    <col min="10449" max="10460" width="8.265625" style="242" customWidth="1"/>
    <col min="10461" max="10461" width="10.3984375" style="242" bestFit="1" customWidth="1"/>
    <col min="10462" max="10700" width="9.86328125" style="242"/>
    <col min="10701" max="10701" width="5.86328125" style="242" customWidth="1"/>
    <col min="10702" max="10702" width="31.265625" style="242" customWidth="1"/>
    <col min="10703" max="10703" width="8.1328125" style="242" customWidth="1"/>
    <col min="10704" max="10704" width="9.265625" style="242" customWidth="1"/>
    <col min="10705" max="10716" width="8.265625" style="242" customWidth="1"/>
    <col min="10717" max="10717" width="10.3984375" style="242" bestFit="1" customWidth="1"/>
    <col min="10718" max="10956" width="9.86328125" style="242"/>
    <col min="10957" max="10957" width="5.86328125" style="242" customWidth="1"/>
    <col min="10958" max="10958" width="31.265625" style="242" customWidth="1"/>
    <col min="10959" max="10959" width="8.1328125" style="242" customWidth="1"/>
    <col min="10960" max="10960" width="9.265625" style="242" customWidth="1"/>
    <col min="10961" max="10972" width="8.265625" style="242" customWidth="1"/>
    <col min="10973" max="10973" width="10.3984375" style="242" bestFit="1" customWidth="1"/>
    <col min="10974" max="11212" width="9.86328125" style="242"/>
    <col min="11213" max="11213" width="5.86328125" style="242" customWidth="1"/>
    <col min="11214" max="11214" width="31.265625" style="242" customWidth="1"/>
    <col min="11215" max="11215" width="8.1328125" style="242" customWidth="1"/>
    <col min="11216" max="11216" width="9.265625" style="242" customWidth="1"/>
    <col min="11217" max="11228" width="8.265625" style="242" customWidth="1"/>
    <col min="11229" max="11229" width="10.3984375" style="242" bestFit="1" customWidth="1"/>
    <col min="11230" max="11468" width="9.86328125" style="242"/>
    <col min="11469" max="11469" width="5.86328125" style="242" customWidth="1"/>
    <col min="11470" max="11470" width="31.265625" style="242" customWidth="1"/>
    <col min="11471" max="11471" width="8.1328125" style="242" customWidth="1"/>
    <col min="11472" max="11472" width="9.265625" style="242" customWidth="1"/>
    <col min="11473" max="11484" width="8.265625" style="242" customWidth="1"/>
    <col min="11485" max="11485" width="10.3984375" style="242" bestFit="1" customWidth="1"/>
    <col min="11486" max="11724" width="9.86328125" style="242"/>
    <col min="11725" max="11725" width="5.86328125" style="242" customWidth="1"/>
    <col min="11726" max="11726" width="31.265625" style="242" customWidth="1"/>
    <col min="11727" max="11727" width="8.1328125" style="242" customWidth="1"/>
    <col min="11728" max="11728" width="9.265625" style="242" customWidth="1"/>
    <col min="11729" max="11740" width="8.265625" style="242" customWidth="1"/>
    <col min="11741" max="11741" width="10.3984375" style="242" bestFit="1" customWidth="1"/>
    <col min="11742" max="11980" width="9.86328125" style="242"/>
    <col min="11981" max="11981" width="5.86328125" style="242" customWidth="1"/>
    <col min="11982" max="11982" width="31.265625" style="242" customWidth="1"/>
    <col min="11983" max="11983" width="8.1328125" style="242" customWidth="1"/>
    <col min="11984" max="11984" width="9.265625" style="242" customWidth="1"/>
    <col min="11985" max="11996" width="8.265625" style="242" customWidth="1"/>
    <col min="11997" max="11997" width="10.3984375" style="242" bestFit="1" customWidth="1"/>
    <col min="11998" max="12236" width="9.86328125" style="242"/>
    <col min="12237" max="12237" width="5.86328125" style="242" customWidth="1"/>
    <col min="12238" max="12238" width="31.265625" style="242" customWidth="1"/>
    <col min="12239" max="12239" width="8.1328125" style="242" customWidth="1"/>
    <col min="12240" max="12240" width="9.265625" style="242" customWidth="1"/>
    <col min="12241" max="12252" width="8.265625" style="242" customWidth="1"/>
    <col min="12253" max="12253" width="10.3984375" style="242" bestFit="1" customWidth="1"/>
    <col min="12254" max="12492" width="9.86328125" style="242"/>
    <col min="12493" max="12493" width="5.86328125" style="242" customWidth="1"/>
    <col min="12494" max="12494" width="31.265625" style="242" customWidth="1"/>
    <col min="12495" max="12495" width="8.1328125" style="242" customWidth="1"/>
    <col min="12496" max="12496" width="9.265625" style="242" customWidth="1"/>
    <col min="12497" max="12508" width="8.265625" style="242" customWidth="1"/>
    <col min="12509" max="12509" width="10.3984375" style="242" bestFit="1" customWidth="1"/>
    <col min="12510" max="12748" width="9.86328125" style="242"/>
    <col min="12749" max="12749" width="5.86328125" style="242" customWidth="1"/>
    <col min="12750" max="12750" width="31.265625" style="242" customWidth="1"/>
    <col min="12751" max="12751" width="8.1328125" style="242" customWidth="1"/>
    <col min="12752" max="12752" width="9.265625" style="242" customWidth="1"/>
    <col min="12753" max="12764" width="8.265625" style="242" customWidth="1"/>
    <col min="12765" max="12765" width="10.3984375" style="242" bestFit="1" customWidth="1"/>
    <col min="12766" max="13004" width="9.86328125" style="242"/>
    <col min="13005" max="13005" width="5.86328125" style="242" customWidth="1"/>
    <col min="13006" max="13006" width="31.265625" style="242" customWidth="1"/>
    <col min="13007" max="13007" width="8.1328125" style="242" customWidth="1"/>
    <col min="13008" max="13008" width="9.265625" style="242" customWidth="1"/>
    <col min="13009" max="13020" width="8.265625" style="242" customWidth="1"/>
    <col min="13021" max="13021" width="10.3984375" style="242" bestFit="1" customWidth="1"/>
    <col min="13022" max="13260" width="9.86328125" style="242"/>
    <col min="13261" max="13261" width="5.86328125" style="242" customWidth="1"/>
    <col min="13262" max="13262" width="31.265625" style="242" customWidth="1"/>
    <col min="13263" max="13263" width="8.1328125" style="242" customWidth="1"/>
    <col min="13264" max="13264" width="9.265625" style="242" customWidth="1"/>
    <col min="13265" max="13276" width="8.265625" style="242" customWidth="1"/>
    <col min="13277" max="13277" width="10.3984375" style="242" bestFit="1" customWidth="1"/>
    <col min="13278" max="13516" width="9.86328125" style="242"/>
    <col min="13517" max="13517" width="5.86328125" style="242" customWidth="1"/>
    <col min="13518" max="13518" width="31.265625" style="242" customWidth="1"/>
    <col min="13519" max="13519" width="8.1328125" style="242" customWidth="1"/>
    <col min="13520" max="13520" width="9.265625" style="242" customWidth="1"/>
    <col min="13521" max="13532" width="8.265625" style="242" customWidth="1"/>
    <col min="13533" max="13533" width="10.3984375" style="242" bestFit="1" customWidth="1"/>
    <col min="13534" max="13772" width="9.86328125" style="242"/>
    <col min="13773" max="13773" width="5.86328125" style="242" customWidth="1"/>
    <col min="13774" max="13774" width="31.265625" style="242" customWidth="1"/>
    <col min="13775" max="13775" width="8.1328125" style="242" customWidth="1"/>
    <col min="13776" max="13776" width="9.265625" style="242" customWidth="1"/>
    <col min="13777" max="13788" width="8.265625" style="242" customWidth="1"/>
    <col min="13789" max="13789" width="10.3984375" style="242" bestFit="1" customWidth="1"/>
    <col min="13790" max="14028" width="9.86328125" style="242"/>
    <col min="14029" max="14029" width="5.86328125" style="242" customWidth="1"/>
    <col min="14030" max="14030" width="31.265625" style="242" customWidth="1"/>
    <col min="14031" max="14031" width="8.1328125" style="242" customWidth="1"/>
    <col min="14032" max="14032" width="9.265625" style="242" customWidth="1"/>
    <col min="14033" max="14044" width="8.265625" style="242" customWidth="1"/>
    <col min="14045" max="14045" width="10.3984375" style="242" bestFit="1" customWidth="1"/>
    <col min="14046" max="14284" width="9.86328125" style="242"/>
    <col min="14285" max="14285" width="5.86328125" style="242" customWidth="1"/>
    <col min="14286" max="14286" width="31.265625" style="242" customWidth="1"/>
    <col min="14287" max="14287" width="8.1328125" style="242" customWidth="1"/>
    <col min="14288" max="14288" width="9.265625" style="242" customWidth="1"/>
    <col min="14289" max="14300" width="8.265625" style="242" customWidth="1"/>
    <col min="14301" max="14301" width="10.3984375" style="242" bestFit="1" customWidth="1"/>
    <col min="14302" max="14540" width="9.86328125" style="242"/>
    <col min="14541" max="14541" width="5.86328125" style="242" customWidth="1"/>
    <col min="14542" max="14542" width="31.265625" style="242" customWidth="1"/>
    <col min="14543" max="14543" width="8.1328125" style="242" customWidth="1"/>
    <col min="14544" max="14544" width="9.265625" style="242" customWidth="1"/>
    <col min="14545" max="14556" width="8.265625" style="242" customWidth="1"/>
    <col min="14557" max="14557" width="10.3984375" style="242" bestFit="1" customWidth="1"/>
    <col min="14558" max="14796" width="9.86328125" style="242"/>
    <col min="14797" max="14797" width="5.86328125" style="242" customWidth="1"/>
    <col min="14798" max="14798" width="31.265625" style="242" customWidth="1"/>
    <col min="14799" max="14799" width="8.1328125" style="242" customWidth="1"/>
    <col min="14800" max="14800" width="9.265625" style="242" customWidth="1"/>
    <col min="14801" max="14812" width="8.265625" style="242" customWidth="1"/>
    <col min="14813" max="14813" width="10.3984375" style="242" bestFit="1" customWidth="1"/>
    <col min="14814" max="15052" width="9.86328125" style="242"/>
    <col min="15053" max="15053" width="5.86328125" style="242" customWidth="1"/>
    <col min="15054" max="15054" width="31.265625" style="242" customWidth="1"/>
    <col min="15055" max="15055" width="8.1328125" style="242" customWidth="1"/>
    <col min="15056" max="15056" width="9.265625" style="242" customWidth="1"/>
    <col min="15057" max="15068" width="8.265625" style="242" customWidth="1"/>
    <col min="15069" max="15069" width="10.3984375" style="242" bestFit="1" customWidth="1"/>
    <col min="15070" max="15308" width="9.86328125" style="242"/>
    <col min="15309" max="15309" width="5.86328125" style="242" customWidth="1"/>
    <col min="15310" max="15310" width="31.265625" style="242" customWidth="1"/>
    <col min="15311" max="15311" width="8.1328125" style="242" customWidth="1"/>
    <col min="15312" max="15312" width="9.265625" style="242" customWidth="1"/>
    <col min="15313" max="15324" width="8.265625" style="242" customWidth="1"/>
    <col min="15325" max="15325" width="10.3984375" style="242" bestFit="1" customWidth="1"/>
    <col min="15326" max="15564" width="9.86328125" style="242"/>
    <col min="15565" max="15565" width="5.86328125" style="242" customWidth="1"/>
    <col min="15566" max="15566" width="31.265625" style="242" customWidth="1"/>
    <col min="15567" max="15567" width="8.1328125" style="242" customWidth="1"/>
    <col min="15568" max="15568" width="9.265625" style="242" customWidth="1"/>
    <col min="15569" max="15580" width="8.265625" style="242" customWidth="1"/>
    <col min="15581" max="15581" width="10.3984375" style="242" bestFit="1" customWidth="1"/>
    <col min="15582" max="15820" width="9.86328125" style="242"/>
    <col min="15821" max="15821" width="5.86328125" style="242" customWidth="1"/>
    <col min="15822" max="15822" width="31.265625" style="242" customWidth="1"/>
    <col min="15823" max="15823" width="8.1328125" style="242" customWidth="1"/>
    <col min="15824" max="15824" width="9.265625" style="242" customWidth="1"/>
    <col min="15825" max="15836" width="8.265625" style="242" customWidth="1"/>
    <col min="15837" max="15837" width="10.3984375" style="242" bestFit="1" customWidth="1"/>
    <col min="15838" max="16076" width="9.86328125" style="242"/>
    <col min="16077" max="16077" width="5.86328125" style="242" customWidth="1"/>
    <col min="16078" max="16078" width="31.265625" style="242" customWidth="1"/>
    <col min="16079" max="16079" width="8.1328125" style="242" customWidth="1"/>
    <col min="16080" max="16080" width="9.265625" style="242" customWidth="1"/>
    <col min="16081" max="16092" width="8.265625" style="242" customWidth="1"/>
    <col min="16093" max="16093" width="10.3984375" style="242" bestFit="1" customWidth="1"/>
    <col min="16094" max="16384" width="9.86328125" style="242"/>
  </cols>
  <sheetData>
    <row r="1" spans="1:27" s="235" customFormat="1" ht="20.25" customHeight="1">
      <c r="A1" s="503" t="s">
        <v>274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</row>
    <row r="2" spans="1:27" s="235" customFormat="1" ht="20.25" customHeight="1">
      <c r="A2" s="504" t="s">
        <v>293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</row>
    <row r="3" spans="1:27" ht="20.100000000000001" customHeight="1">
      <c r="A3" s="236"/>
      <c r="B3" s="237"/>
      <c r="C3" s="238"/>
      <c r="D3" s="239"/>
      <c r="E3" s="240"/>
      <c r="F3" s="240"/>
      <c r="G3" s="241"/>
      <c r="H3" s="240"/>
      <c r="I3" s="240"/>
      <c r="J3" s="240"/>
      <c r="K3" s="240"/>
      <c r="L3" s="240"/>
      <c r="M3" s="240"/>
      <c r="N3" s="505"/>
      <c r="O3" s="505"/>
      <c r="P3" s="505"/>
    </row>
    <row r="4" spans="1:27" s="246" customFormat="1" ht="79.7" customHeight="1">
      <c r="A4" s="243" t="s">
        <v>0</v>
      </c>
      <c r="B4" s="244" t="s">
        <v>275</v>
      </c>
      <c r="C4" s="245" t="s">
        <v>197</v>
      </c>
      <c r="D4" s="90" t="s">
        <v>198</v>
      </c>
      <c r="E4" s="92" t="s">
        <v>199</v>
      </c>
      <c r="F4" s="92" t="s">
        <v>200</v>
      </c>
      <c r="G4" s="92" t="s">
        <v>201</v>
      </c>
      <c r="H4" s="92" t="s">
        <v>202</v>
      </c>
      <c r="I4" s="92" t="s">
        <v>203</v>
      </c>
      <c r="J4" s="92" t="s">
        <v>204</v>
      </c>
      <c r="K4" s="93" t="s">
        <v>205</v>
      </c>
      <c r="L4" s="93" t="s">
        <v>206</v>
      </c>
      <c r="M4" s="93" t="s">
        <v>207</v>
      </c>
      <c r="N4" s="93" t="s">
        <v>208</v>
      </c>
      <c r="O4" s="93" t="s">
        <v>209</v>
      </c>
      <c r="P4" s="93" t="s">
        <v>210</v>
      </c>
      <c r="Q4" s="93" t="s">
        <v>211</v>
      </c>
      <c r="R4" s="93" t="s">
        <v>212</v>
      </c>
      <c r="S4" s="93" t="s">
        <v>213</v>
      </c>
      <c r="T4" s="93" t="s">
        <v>214</v>
      </c>
      <c r="U4" s="93" t="s">
        <v>215</v>
      </c>
      <c r="V4" s="93" t="s">
        <v>216</v>
      </c>
      <c r="W4" s="93" t="s">
        <v>217</v>
      </c>
      <c r="X4" s="93" t="s">
        <v>218</v>
      </c>
      <c r="Y4" s="93" t="s">
        <v>219</v>
      </c>
      <c r="Z4" s="93" t="s">
        <v>220</v>
      </c>
      <c r="AA4" s="93" t="s">
        <v>221</v>
      </c>
    </row>
    <row r="5" spans="1:27" s="253" customFormat="1" ht="30.75" customHeight="1">
      <c r="A5" s="247" t="s">
        <v>3</v>
      </c>
      <c r="B5" s="248" t="s">
        <v>276</v>
      </c>
      <c r="C5" s="247" t="s">
        <v>16</v>
      </c>
      <c r="D5" s="249"/>
      <c r="E5" s="249"/>
      <c r="F5" s="250"/>
      <c r="G5" s="250"/>
      <c r="H5" s="250"/>
      <c r="I5" s="251"/>
      <c r="J5" s="249"/>
      <c r="K5" s="249"/>
      <c r="L5" s="249"/>
      <c r="M5" s="249"/>
      <c r="N5" s="249"/>
      <c r="O5" s="249"/>
      <c r="P5" s="249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</row>
    <row r="6" spans="1:27" s="260" customFormat="1" ht="30" customHeight="1">
      <c r="A6" s="254" t="s">
        <v>63</v>
      </c>
      <c r="B6" s="255" t="s">
        <v>277</v>
      </c>
      <c r="C6" s="254" t="s">
        <v>16</v>
      </c>
      <c r="D6" s="256"/>
      <c r="E6" s="256"/>
      <c r="F6" s="257"/>
      <c r="G6" s="257"/>
      <c r="H6" s="257"/>
      <c r="I6" s="258"/>
      <c r="J6" s="256"/>
      <c r="K6" s="256"/>
      <c r="L6" s="256"/>
      <c r="M6" s="256"/>
      <c r="N6" s="256"/>
      <c r="O6" s="256"/>
      <c r="P6" s="256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</row>
    <row r="7" spans="1:27" s="260" customFormat="1" ht="30" customHeight="1">
      <c r="A7" s="254" t="s">
        <v>63</v>
      </c>
      <c r="B7" s="255" t="s">
        <v>278</v>
      </c>
      <c r="C7" s="254" t="s">
        <v>16</v>
      </c>
      <c r="D7" s="256"/>
      <c r="E7" s="256"/>
      <c r="F7" s="257"/>
      <c r="G7" s="257"/>
      <c r="H7" s="257"/>
      <c r="I7" s="258"/>
      <c r="J7" s="256"/>
      <c r="K7" s="256"/>
      <c r="L7" s="256"/>
      <c r="M7" s="256"/>
      <c r="N7" s="256"/>
      <c r="O7" s="256"/>
      <c r="P7" s="256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</row>
    <row r="8" spans="1:27" s="246" customFormat="1" ht="30" customHeight="1">
      <c r="A8" s="261" t="s">
        <v>6</v>
      </c>
      <c r="B8" s="262" t="s">
        <v>279</v>
      </c>
      <c r="C8" s="254" t="s">
        <v>16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31"/>
      <c r="P8" s="263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</row>
    <row r="9" spans="1:27" s="268" customFormat="1" ht="30" customHeight="1">
      <c r="A9" s="265" t="s">
        <v>53</v>
      </c>
      <c r="B9" s="266" t="s">
        <v>280</v>
      </c>
      <c r="C9" s="261" t="s">
        <v>16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</row>
    <row r="10" spans="1:27" s="274" customFormat="1" ht="34.5" customHeight="1">
      <c r="A10" s="269" t="s">
        <v>281</v>
      </c>
      <c r="B10" s="270" t="s">
        <v>282</v>
      </c>
      <c r="C10" s="254" t="s">
        <v>11</v>
      </c>
      <c r="D10" s="32"/>
      <c r="E10" s="32"/>
      <c r="F10" s="271"/>
      <c r="G10" s="271"/>
      <c r="H10" s="271"/>
      <c r="I10" s="272"/>
      <c r="J10" s="32"/>
      <c r="K10" s="32"/>
      <c r="L10" s="32"/>
      <c r="M10" s="32"/>
      <c r="N10" s="32"/>
      <c r="O10" s="32"/>
      <c r="P10" s="32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</row>
    <row r="11" spans="1:27" s="268" customFormat="1" ht="31.5" customHeight="1">
      <c r="A11" s="269" t="s">
        <v>8</v>
      </c>
      <c r="B11" s="270" t="s">
        <v>283</v>
      </c>
      <c r="C11" s="254" t="s">
        <v>11</v>
      </c>
      <c r="D11" s="32"/>
      <c r="E11" s="263"/>
      <c r="F11" s="271"/>
      <c r="G11" s="271"/>
      <c r="H11" s="271"/>
      <c r="I11" s="272"/>
      <c r="J11" s="32"/>
      <c r="K11" s="32"/>
      <c r="L11" s="32"/>
      <c r="M11" s="32"/>
      <c r="N11" s="32"/>
      <c r="O11" s="32"/>
      <c r="P11" s="32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</row>
    <row r="12" spans="1:27" s="268" customFormat="1" ht="30" customHeight="1">
      <c r="A12" s="269" t="s">
        <v>284</v>
      </c>
      <c r="B12" s="270" t="s">
        <v>285</v>
      </c>
      <c r="C12" s="254" t="s">
        <v>11</v>
      </c>
      <c r="D12" s="32"/>
      <c r="E12" s="32"/>
      <c r="F12" s="271"/>
      <c r="G12" s="271"/>
      <c r="H12" s="271"/>
      <c r="I12" s="272"/>
      <c r="J12" s="32"/>
      <c r="K12" s="32"/>
      <c r="L12" s="32"/>
      <c r="M12" s="32"/>
      <c r="N12" s="32"/>
      <c r="O12" s="32"/>
      <c r="P12" s="32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</row>
    <row r="13" spans="1:27" s="274" customFormat="1" ht="32.25" customHeight="1">
      <c r="A13" s="261" t="s">
        <v>124</v>
      </c>
      <c r="B13" s="262" t="s">
        <v>286</v>
      </c>
      <c r="C13" s="261" t="s">
        <v>16</v>
      </c>
      <c r="D13" s="263"/>
      <c r="E13" s="275"/>
      <c r="F13" s="276"/>
      <c r="G13" s="276"/>
      <c r="H13" s="276"/>
      <c r="I13" s="277"/>
      <c r="J13" s="275"/>
      <c r="K13" s="275"/>
      <c r="L13" s="275"/>
      <c r="M13" s="275"/>
      <c r="N13" s="275"/>
      <c r="O13" s="275"/>
      <c r="P13" s="275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</row>
    <row r="14" spans="1:27" s="268" customFormat="1" ht="30" customHeight="1">
      <c r="A14" s="278" t="s">
        <v>63</v>
      </c>
      <c r="B14" s="270" t="s">
        <v>287</v>
      </c>
      <c r="C14" s="254" t="s">
        <v>16</v>
      </c>
      <c r="D14" s="256"/>
      <c r="E14" s="256"/>
      <c r="F14" s="257"/>
      <c r="G14" s="257"/>
      <c r="H14" s="257"/>
      <c r="I14" s="258"/>
      <c r="J14" s="256"/>
      <c r="K14" s="256"/>
      <c r="L14" s="256"/>
      <c r="M14" s="256"/>
      <c r="N14" s="256"/>
      <c r="O14" s="256"/>
      <c r="P14" s="256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</row>
    <row r="15" spans="1:27" s="268" customFormat="1" ht="33" customHeight="1">
      <c r="A15" s="278" t="s">
        <v>63</v>
      </c>
      <c r="B15" s="255" t="s">
        <v>288</v>
      </c>
      <c r="C15" s="254" t="s">
        <v>16</v>
      </c>
      <c r="D15" s="256"/>
      <c r="E15" s="256"/>
      <c r="F15" s="257"/>
      <c r="G15" s="257"/>
      <c r="H15" s="257"/>
      <c r="I15" s="258"/>
      <c r="J15" s="256"/>
      <c r="K15" s="256"/>
      <c r="L15" s="256"/>
      <c r="M15" s="256"/>
      <c r="N15" s="256"/>
      <c r="O15" s="256"/>
      <c r="P15" s="256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</row>
    <row r="16" spans="1:27" s="280" customFormat="1" ht="33" customHeight="1">
      <c r="A16" s="278" t="s">
        <v>63</v>
      </c>
      <c r="B16" s="255" t="s">
        <v>289</v>
      </c>
      <c r="C16" s="254" t="s">
        <v>16</v>
      </c>
      <c r="D16" s="256"/>
      <c r="E16" s="256"/>
      <c r="F16" s="257"/>
      <c r="G16" s="257"/>
      <c r="H16" s="257"/>
      <c r="I16" s="258"/>
      <c r="J16" s="256"/>
      <c r="K16" s="256"/>
      <c r="L16" s="256"/>
      <c r="M16" s="256"/>
      <c r="N16" s="256"/>
      <c r="O16" s="256"/>
      <c r="P16" s="256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</row>
    <row r="17" spans="1:27" s="282" customFormat="1" ht="30" customHeight="1">
      <c r="A17" s="261" t="s">
        <v>126</v>
      </c>
      <c r="B17" s="262" t="s">
        <v>290</v>
      </c>
      <c r="C17" s="261" t="s">
        <v>291</v>
      </c>
      <c r="D17" s="275"/>
      <c r="E17" s="275"/>
      <c r="F17" s="276"/>
      <c r="G17" s="276"/>
      <c r="H17" s="276"/>
      <c r="I17" s="277"/>
      <c r="J17" s="275"/>
      <c r="K17" s="275"/>
      <c r="L17" s="275"/>
      <c r="M17" s="275"/>
      <c r="N17" s="275"/>
      <c r="O17" s="275"/>
      <c r="P17" s="275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</row>
    <row r="18" spans="1:27" s="289" customFormat="1" ht="33.75" customHeight="1">
      <c r="A18" s="283" t="s">
        <v>131</v>
      </c>
      <c r="B18" s="284" t="s">
        <v>292</v>
      </c>
      <c r="C18" s="283" t="s">
        <v>46</v>
      </c>
      <c r="D18" s="285"/>
      <c r="E18" s="286"/>
      <c r="F18" s="286"/>
      <c r="G18" s="286"/>
      <c r="H18" s="286"/>
      <c r="I18" s="287"/>
      <c r="J18" s="286"/>
      <c r="K18" s="286"/>
      <c r="L18" s="286"/>
      <c r="M18" s="286"/>
      <c r="N18" s="286"/>
      <c r="O18" s="286"/>
      <c r="P18" s="286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</row>
    <row r="19" spans="1:27" ht="60.75" customHeight="1">
      <c r="D19" s="292"/>
      <c r="E19" s="293"/>
    </row>
    <row r="20" spans="1:27" ht="20.100000000000001" customHeight="1"/>
    <row r="21" spans="1:27" ht="20.100000000000001" customHeight="1"/>
    <row r="22" spans="1:27" ht="20.100000000000001" customHeight="1"/>
    <row r="23" spans="1:27" ht="20.100000000000001" customHeight="1"/>
    <row r="24" spans="1:27" ht="20.100000000000001" customHeight="1"/>
    <row r="25" spans="1:27" ht="20.100000000000001" customHeight="1"/>
    <row r="26" spans="1:27" ht="20.100000000000001" customHeight="1"/>
    <row r="27" spans="1:27" ht="20.100000000000001" customHeight="1"/>
    <row r="28" spans="1:27" ht="20.100000000000001" customHeight="1"/>
    <row r="29" spans="1:27" ht="20.100000000000001" customHeight="1"/>
    <row r="30" spans="1:27" ht="20.100000000000001" customHeight="1"/>
    <row r="31" spans="1:27" ht="20.100000000000001" customHeight="1"/>
    <row r="32" spans="1:27" ht="20.100000000000001" customHeight="1"/>
    <row r="33" s="242" customFormat="1" ht="20.100000000000001" customHeight="1"/>
    <row r="34" s="242" customFormat="1" ht="20.100000000000001" customHeight="1"/>
    <row r="35" s="242" customFormat="1" ht="20.100000000000001" customHeight="1"/>
    <row r="36" s="242" customFormat="1" ht="20.100000000000001" customHeight="1"/>
    <row r="37" s="242" customFormat="1" ht="20.100000000000001" customHeight="1"/>
    <row r="38" s="242" customFormat="1" ht="20.100000000000001" customHeight="1"/>
    <row r="39" s="242" customFormat="1" ht="20.100000000000001" customHeight="1"/>
    <row r="40" s="242" customFormat="1" ht="20.100000000000001" customHeight="1"/>
    <row r="41" s="242" customFormat="1" ht="20.100000000000001" customHeight="1"/>
    <row r="42" s="242" customFormat="1" ht="20.100000000000001" customHeight="1"/>
    <row r="43" s="242" customFormat="1" ht="20.100000000000001" customHeight="1"/>
    <row r="44" s="242" customFormat="1" ht="20.100000000000001" customHeight="1"/>
    <row r="45" s="242" customFormat="1" ht="20.100000000000001" customHeight="1"/>
    <row r="46" s="242" customFormat="1" ht="20.100000000000001" customHeight="1"/>
    <row r="47" s="242" customFormat="1" ht="20.100000000000001" customHeight="1"/>
    <row r="48" s="242" customFormat="1" ht="20.100000000000001" customHeight="1"/>
    <row r="49" spans="2:16" s="242" customFormat="1" ht="20.100000000000001" customHeight="1">
      <c r="B49" s="291"/>
      <c r="D49" s="296"/>
      <c r="E49" s="294"/>
      <c r="F49" s="294"/>
      <c r="G49" s="295"/>
      <c r="H49" s="294"/>
      <c r="I49" s="294"/>
      <c r="J49" s="294"/>
      <c r="K49" s="294"/>
      <c r="L49" s="294"/>
      <c r="M49" s="294"/>
      <c r="N49" s="294"/>
      <c r="O49" s="294"/>
      <c r="P49" s="294"/>
    </row>
    <row r="50" spans="2:16" s="242" customFormat="1" ht="20.100000000000001" customHeight="1">
      <c r="B50" s="291"/>
      <c r="D50" s="296"/>
      <c r="E50" s="294"/>
      <c r="F50" s="294"/>
      <c r="G50" s="295"/>
      <c r="H50" s="294"/>
      <c r="I50" s="294"/>
      <c r="J50" s="294"/>
      <c r="K50" s="294"/>
      <c r="L50" s="294"/>
      <c r="M50" s="294"/>
      <c r="N50" s="294"/>
      <c r="O50" s="294"/>
      <c r="P50" s="294"/>
    </row>
    <row r="51" spans="2:16" s="242" customFormat="1" ht="20.100000000000001" customHeight="1">
      <c r="B51" s="291"/>
      <c r="D51" s="296"/>
      <c r="E51" s="294"/>
      <c r="F51" s="294"/>
      <c r="G51" s="295"/>
      <c r="H51" s="294"/>
      <c r="I51" s="294"/>
      <c r="J51" s="294"/>
      <c r="K51" s="294"/>
      <c r="L51" s="294"/>
      <c r="M51" s="294"/>
      <c r="N51" s="294"/>
      <c r="O51" s="294"/>
      <c r="P51" s="294"/>
    </row>
    <row r="52" spans="2:16" s="242" customFormat="1" ht="20.100000000000001" customHeight="1">
      <c r="B52" s="291"/>
      <c r="D52" s="296"/>
      <c r="E52" s="294"/>
      <c r="F52" s="294"/>
      <c r="G52" s="295"/>
      <c r="H52" s="294"/>
      <c r="I52" s="294"/>
      <c r="J52" s="294"/>
      <c r="K52" s="294"/>
      <c r="L52" s="294"/>
      <c r="M52" s="294"/>
      <c r="N52" s="294"/>
      <c r="O52" s="294"/>
      <c r="P52" s="294"/>
    </row>
    <row r="53" spans="2:16" s="242" customFormat="1" ht="20.100000000000001" customHeight="1">
      <c r="B53" s="291"/>
      <c r="D53" s="296"/>
      <c r="E53" s="294"/>
      <c r="F53" s="294"/>
      <c r="G53" s="295"/>
      <c r="H53" s="294"/>
      <c r="I53" s="294"/>
      <c r="J53" s="294"/>
      <c r="K53" s="294"/>
      <c r="L53" s="294"/>
      <c r="M53" s="294"/>
      <c r="N53" s="294"/>
      <c r="O53" s="294"/>
      <c r="P53" s="294"/>
    </row>
    <row r="54" spans="2:16" s="242" customFormat="1" ht="20.100000000000001" customHeight="1">
      <c r="B54" s="291"/>
      <c r="D54" s="296"/>
      <c r="E54" s="294"/>
      <c r="F54" s="294"/>
      <c r="G54" s="295"/>
      <c r="H54" s="294"/>
      <c r="I54" s="294"/>
      <c r="J54" s="294"/>
      <c r="K54" s="294"/>
      <c r="L54" s="294"/>
      <c r="M54" s="294"/>
      <c r="N54" s="294"/>
      <c r="O54" s="294"/>
      <c r="P54" s="294"/>
    </row>
    <row r="55" spans="2:16" s="242" customFormat="1" ht="20.100000000000001" customHeight="1">
      <c r="B55" s="291"/>
      <c r="D55" s="296"/>
      <c r="E55" s="294"/>
      <c r="F55" s="294"/>
      <c r="G55" s="295"/>
      <c r="H55" s="294"/>
      <c r="I55" s="294"/>
      <c r="J55" s="294"/>
      <c r="K55" s="294"/>
      <c r="L55" s="294"/>
      <c r="M55" s="294"/>
      <c r="N55" s="294"/>
      <c r="O55" s="294"/>
      <c r="P55" s="294"/>
    </row>
    <row r="56" spans="2:16" s="242" customFormat="1" ht="20.100000000000001" customHeight="1">
      <c r="B56" s="291"/>
      <c r="D56" s="296"/>
      <c r="E56" s="294"/>
      <c r="F56" s="294"/>
      <c r="G56" s="295"/>
      <c r="H56" s="294"/>
      <c r="I56" s="294"/>
      <c r="J56" s="294"/>
      <c r="K56" s="294"/>
      <c r="L56" s="294"/>
      <c r="M56" s="294"/>
      <c r="N56" s="294"/>
      <c r="O56" s="294"/>
      <c r="P56" s="294"/>
    </row>
    <row r="57" spans="2:16" s="242" customFormat="1" ht="20.100000000000001" customHeight="1">
      <c r="B57" s="291"/>
      <c r="D57" s="296"/>
      <c r="E57" s="294"/>
      <c r="F57" s="294"/>
      <c r="G57" s="295"/>
      <c r="H57" s="294"/>
      <c r="I57" s="294"/>
      <c r="J57" s="294"/>
      <c r="K57" s="294"/>
      <c r="L57" s="294"/>
      <c r="M57" s="294"/>
      <c r="N57" s="294"/>
      <c r="O57" s="294"/>
      <c r="P57" s="294"/>
    </row>
    <row r="58" spans="2:16" s="242" customFormat="1" ht="20.100000000000001" customHeight="1">
      <c r="B58" s="291"/>
      <c r="D58" s="296"/>
      <c r="E58" s="294"/>
      <c r="F58" s="294"/>
      <c r="G58" s="295"/>
      <c r="H58" s="294"/>
      <c r="I58" s="294"/>
      <c r="J58" s="294"/>
      <c r="K58" s="294"/>
      <c r="L58" s="294"/>
      <c r="M58" s="294"/>
      <c r="N58" s="294"/>
      <c r="O58" s="294"/>
      <c r="P58" s="294"/>
    </row>
    <row r="59" spans="2:16" s="242" customFormat="1" ht="20.100000000000001" customHeight="1">
      <c r="B59" s="291"/>
      <c r="D59" s="296"/>
      <c r="E59" s="294"/>
      <c r="F59" s="294"/>
      <c r="G59" s="295"/>
      <c r="H59" s="294"/>
      <c r="I59" s="294"/>
      <c r="J59" s="294"/>
      <c r="K59" s="294"/>
      <c r="L59" s="294"/>
      <c r="M59" s="294"/>
      <c r="N59" s="294"/>
      <c r="O59" s="294"/>
      <c r="P59" s="294"/>
    </row>
    <row r="60" spans="2:16" s="242" customFormat="1" ht="20.100000000000001" customHeight="1">
      <c r="B60" s="291"/>
      <c r="D60" s="296"/>
      <c r="E60" s="294"/>
      <c r="F60" s="294"/>
      <c r="G60" s="295"/>
      <c r="H60" s="294"/>
      <c r="I60" s="294"/>
      <c r="J60" s="294"/>
      <c r="K60" s="294"/>
      <c r="L60" s="294"/>
      <c r="M60" s="294"/>
      <c r="N60" s="294"/>
      <c r="O60" s="294"/>
      <c r="P60" s="294"/>
    </row>
    <row r="61" spans="2:16" s="242" customFormat="1" ht="20.100000000000001" customHeight="1">
      <c r="B61" s="297"/>
      <c r="C61" s="298"/>
      <c r="D61" s="299"/>
      <c r="E61" s="300"/>
      <c r="F61" s="300"/>
      <c r="G61" s="301"/>
      <c r="H61" s="300"/>
      <c r="I61" s="300"/>
      <c r="J61" s="300"/>
      <c r="K61" s="300"/>
      <c r="L61" s="300"/>
      <c r="M61" s="300"/>
      <c r="N61" s="300"/>
      <c r="O61" s="300"/>
      <c r="P61" s="300"/>
    </row>
    <row r="62" spans="2:16" s="242" customFormat="1" ht="20.100000000000001" customHeight="1">
      <c r="B62" s="297"/>
      <c r="C62" s="298"/>
      <c r="D62" s="299"/>
      <c r="E62" s="300"/>
      <c r="F62" s="300"/>
      <c r="G62" s="301"/>
      <c r="H62" s="300"/>
      <c r="I62" s="300"/>
      <c r="J62" s="300"/>
      <c r="K62" s="300"/>
      <c r="L62" s="300"/>
      <c r="M62" s="300"/>
      <c r="N62" s="300"/>
      <c r="O62" s="300"/>
      <c r="P62" s="300"/>
    </row>
    <row r="63" spans="2:16" s="242" customFormat="1" ht="20.100000000000001" customHeight="1">
      <c r="B63" s="297"/>
      <c r="C63" s="298"/>
      <c r="D63" s="299"/>
      <c r="E63" s="300"/>
      <c r="F63" s="300"/>
      <c r="G63" s="301"/>
      <c r="H63" s="300"/>
      <c r="I63" s="300"/>
      <c r="J63" s="300"/>
      <c r="K63" s="300"/>
      <c r="L63" s="300"/>
      <c r="M63" s="300"/>
      <c r="N63" s="300"/>
      <c r="O63" s="300"/>
      <c r="P63" s="300"/>
    </row>
    <row r="64" spans="2:16" s="242" customFormat="1" ht="20.100000000000001" customHeight="1">
      <c r="B64" s="297"/>
      <c r="C64" s="298"/>
      <c r="D64" s="299"/>
      <c r="E64" s="300"/>
      <c r="F64" s="300"/>
      <c r="G64" s="301"/>
      <c r="H64" s="300"/>
      <c r="I64" s="300"/>
      <c r="J64" s="300"/>
      <c r="K64" s="300"/>
      <c r="L64" s="300"/>
      <c r="M64" s="300"/>
      <c r="N64" s="300"/>
      <c r="O64" s="300"/>
      <c r="P64" s="300"/>
    </row>
    <row r="65" spans="2:16" s="242" customFormat="1" ht="20.100000000000001" customHeight="1">
      <c r="B65" s="297"/>
      <c r="C65" s="298"/>
      <c r="D65" s="299"/>
      <c r="E65" s="300"/>
      <c r="F65" s="300"/>
      <c r="G65" s="301"/>
      <c r="H65" s="300"/>
      <c r="I65" s="300"/>
      <c r="J65" s="300"/>
      <c r="K65" s="300"/>
      <c r="L65" s="300"/>
      <c r="M65" s="300"/>
      <c r="N65" s="300"/>
      <c r="O65" s="300"/>
      <c r="P65" s="300"/>
    </row>
    <row r="66" spans="2:16" s="242" customFormat="1" ht="20.100000000000001" customHeight="1">
      <c r="B66" s="297"/>
      <c r="C66" s="298"/>
      <c r="D66" s="299"/>
      <c r="E66" s="300"/>
      <c r="F66" s="300"/>
      <c r="G66" s="301"/>
      <c r="H66" s="300"/>
      <c r="I66" s="300"/>
      <c r="J66" s="300"/>
      <c r="K66" s="300"/>
      <c r="L66" s="300"/>
      <c r="M66" s="300"/>
      <c r="N66" s="300"/>
      <c r="O66" s="300"/>
      <c r="P66" s="300"/>
    </row>
    <row r="67" spans="2:16" s="242" customFormat="1" ht="20.100000000000001" customHeight="1">
      <c r="B67" s="297"/>
      <c r="C67" s="298"/>
      <c r="D67" s="299"/>
      <c r="E67" s="300"/>
      <c r="F67" s="300"/>
      <c r="G67" s="301"/>
      <c r="H67" s="300"/>
      <c r="I67" s="300"/>
      <c r="J67" s="300"/>
      <c r="K67" s="300"/>
      <c r="L67" s="300"/>
      <c r="M67" s="300"/>
      <c r="N67" s="300"/>
      <c r="O67" s="300"/>
      <c r="P67" s="300"/>
    </row>
    <row r="68" spans="2:16" s="242" customFormat="1" ht="20.100000000000001" customHeight="1">
      <c r="B68" s="297"/>
      <c r="C68" s="298"/>
      <c r="D68" s="299"/>
      <c r="E68" s="300"/>
      <c r="F68" s="300"/>
      <c r="G68" s="301"/>
      <c r="H68" s="300"/>
      <c r="I68" s="300"/>
      <c r="J68" s="300"/>
      <c r="K68" s="300"/>
      <c r="L68" s="300"/>
      <c r="M68" s="300"/>
      <c r="N68" s="300"/>
      <c r="O68" s="300"/>
      <c r="P68" s="300"/>
    </row>
    <row r="69" spans="2:16" s="242" customFormat="1" ht="20.100000000000001" customHeight="1">
      <c r="B69" s="297"/>
      <c r="C69" s="298"/>
      <c r="D69" s="299"/>
      <c r="E69" s="300"/>
      <c r="F69" s="300"/>
      <c r="G69" s="301"/>
      <c r="H69" s="300"/>
      <c r="I69" s="300"/>
      <c r="J69" s="300"/>
      <c r="K69" s="300"/>
      <c r="L69" s="300"/>
      <c r="M69" s="300"/>
      <c r="N69" s="300"/>
      <c r="O69" s="300"/>
      <c r="P69" s="300"/>
    </row>
    <row r="70" spans="2:16" s="242" customFormat="1" ht="20.100000000000001" customHeight="1">
      <c r="B70" s="297"/>
      <c r="C70" s="298"/>
      <c r="D70" s="299"/>
      <c r="E70" s="300"/>
      <c r="F70" s="300"/>
      <c r="G70" s="301"/>
      <c r="H70" s="300"/>
      <c r="I70" s="300"/>
      <c r="J70" s="300"/>
      <c r="K70" s="300"/>
      <c r="L70" s="300"/>
      <c r="M70" s="300"/>
      <c r="N70" s="300"/>
      <c r="O70" s="300"/>
      <c r="P70" s="300"/>
    </row>
    <row r="71" spans="2:16" s="242" customFormat="1" ht="20.100000000000001" customHeight="1">
      <c r="B71" s="297"/>
      <c r="C71" s="298"/>
      <c r="D71" s="299"/>
      <c r="E71" s="300"/>
      <c r="F71" s="300"/>
      <c r="G71" s="301"/>
      <c r="H71" s="300"/>
      <c r="I71" s="300"/>
      <c r="J71" s="300"/>
      <c r="K71" s="300"/>
      <c r="L71" s="300"/>
      <c r="M71" s="300"/>
      <c r="N71" s="300"/>
      <c r="O71" s="300"/>
      <c r="P71" s="300"/>
    </row>
    <row r="72" spans="2:16" s="242" customFormat="1" ht="20.100000000000001" customHeight="1">
      <c r="B72" s="297"/>
      <c r="C72" s="298"/>
      <c r="D72" s="299"/>
      <c r="E72" s="300"/>
      <c r="F72" s="300"/>
      <c r="G72" s="301"/>
      <c r="H72" s="300"/>
      <c r="I72" s="300"/>
      <c r="J72" s="300"/>
      <c r="K72" s="300"/>
      <c r="L72" s="300"/>
      <c r="M72" s="300"/>
      <c r="N72" s="300"/>
      <c r="O72" s="300"/>
      <c r="P72" s="300"/>
    </row>
    <row r="73" spans="2:16" s="242" customFormat="1" ht="20.100000000000001" customHeight="1">
      <c r="B73" s="297"/>
      <c r="C73" s="298"/>
      <c r="D73" s="299"/>
      <c r="E73" s="300"/>
      <c r="F73" s="300"/>
      <c r="G73" s="301"/>
      <c r="H73" s="300"/>
      <c r="I73" s="300"/>
      <c r="J73" s="300"/>
      <c r="K73" s="300"/>
      <c r="L73" s="300"/>
      <c r="M73" s="300"/>
      <c r="N73" s="300"/>
      <c r="O73" s="300"/>
      <c r="P73" s="300"/>
    </row>
    <row r="74" spans="2:16" s="242" customFormat="1" ht="20.100000000000001" customHeight="1">
      <c r="B74" s="297"/>
      <c r="C74" s="298"/>
      <c r="D74" s="299"/>
      <c r="E74" s="300"/>
      <c r="F74" s="300"/>
      <c r="G74" s="301"/>
      <c r="H74" s="300"/>
      <c r="I74" s="300"/>
      <c r="J74" s="300"/>
      <c r="K74" s="300"/>
      <c r="L74" s="300"/>
      <c r="M74" s="300"/>
      <c r="N74" s="300"/>
      <c r="O74" s="300"/>
      <c r="P74" s="300"/>
    </row>
    <row r="75" spans="2:16" s="242" customFormat="1" ht="20.100000000000001" customHeight="1">
      <c r="B75" s="297"/>
      <c r="C75" s="298"/>
      <c r="D75" s="299"/>
      <c r="E75" s="300"/>
      <c r="F75" s="300"/>
      <c r="G75" s="301"/>
      <c r="H75" s="300"/>
      <c r="I75" s="300"/>
      <c r="J75" s="300"/>
      <c r="K75" s="300"/>
      <c r="L75" s="300"/>
      <c r="M75" s="300"/>
      <c r="N75" s="300"/>
      <c r="O75" s="300"/>
      <c r="P75" s="300"/>
    </row>
    <row r="76" spans="2:16" s="242" customFormat="1" ht="20.100000000000001" customHeight="1">
      <c r="B76" s="297"/>
      <c r="C76" s="298"/>
      <c r="D76" s="299"/>
      <c r="E76" s="300"/>
      <c r="F76" s="300"/>
      <c r="G76" s="301"/>
      <c r="H76" s="300"/>
      <c r="I76" s="300"/>
      <c r="J76" s="300"/>
      <c r="K76" s="300"/>
      <c r="L76" s="300"/>
      <c r="M76" s="300"/>
      <c r="N76" s="300"/>
      <c r="O76" s="300"/>
      <c r="P76" s="300"/>
    </row>
    <row r="77" spans="2:16" s="242" customFormat="1" ht="20.100000000000001" customHeight="1">
      <c r="B77" s="297"/>
      <c r="C77" s="298"/>
      <c r="D77" s="299"/>
      <c r="E77" s="300"/>
      <c r="F77" s="300"/>
      <c r="G77" s="301"/>
      <c r="H77" s="300"/>
      <c r="I77" s="300"/>
      <c r="J77" s="300"/>
      <c r="K77" s="300"/>
      <c r="L77" s="300"/>
      <c r="M77" s="300"/>
      <c r="N77" s="300"/>
      <c r="O77" s="300"/>
      <c r="P77" s="300"/>
    </row>
    <row r="78" spans="2:16" s="242" customFormat="1" ht="20.100000000000001" customHeight="1">
      <c r="B78" s="297"/>
      <c r="C78" s="298"/>
      <c r="D78" s="299"/>
      <c r="E78" s="300"/>
      <c r="F78" s="300"/>
      <c r="G78" s="301"/>
      <c r="H78" s="300"/>
      <c r="I78" s="300"/>
      <c r="J78" s="300"/>
      <c r="K78" s="300"/>
      <c r="L78" s="300"/>
      <c r="M78" s="300"/>
      <c r="N78" s="300"/>
      <c r="O78" s="300"/>
      <c r="P78" s="300"/>
    </row>
    <row r="79" spans="2:16" s="242" customFormat="1" ht="20.100000000000001" customHeight="1">
      <c r="B79" s="297"/>
      <c r="C79" s="298"/>
      <c r="D79" s="299"/>
      <c r="E79" s="300"/>
      <c r="F79" s="300"/>
      <c r="G79" s="301"/>
      <c r="H79" s="300"/>
      <c r="I79" s="300"/>
      <c r="J79" s="300"/>
      <c r="K79" s="300"/>
      <c r="L79" s="300"/>
      <c r="M79" s="300"/>
      <c r="N79" s="300"/>
      <c r="O79" s="300"/>
      <c r="P79" s="300"/>
    </row>
    <row r="80" spans="2:16" s="242" customFormat="1" ht="20.100000000000001" customHeight="1">
      <c r="B80" s="297"/>
      <c r="C80" s="298"/>
      <c r="D80" s="299"/>
      <c r="E80" s="300"/>
      <c r="F80" s="300"/>
      <c r="G80" s="301"/>
      <c r="H80" s="300"/>
      <c r="I80" s="300"/>
      <c r="J80" s="300"/>
      <c r="K80" s="300"/>
      <c r="L80" s="300"/>
      <c r="M80" s="300"/>
      <c r="N80" s="300"/>
      <c r="O80" s="300"/>
      <c r="P80" s="300"/>
    </row>
    <row r="81" spans="2:16" s="242" customFormat="1" ht="20.100000000000001" customHeight="1">
      <c r="B81" s="297"/>
      <c r="C81" s="298"/>
      <c r="D81" s="299"/>
      <c r="E81" s="300"/>
      <c r="F81" s="300"/>
      <c r="G81" s="301"/>
      <c r="H81" s="300"/>
      <c r="I81" s="300"/>
      <c r="J81" s="300"/>
      <c r="K81" s="300"/>
      <c r="L81" s="300"/>
      <c r="M81" s="300"/>
      <c r="N81" s="300"/>
      <c r="O81" s="300"/>
      <c r="P81" s="300"/>
    </row>
    <row r="82" spans="2:16" s="242" customFormat="1" ht="20.100000000000001" customHeight="1">
      <c r="B82" s="297"/>
      <c r="C82" s="298"/>
      <c r="D82" s="299"/>
      <c r="E82" s="300"/>
      <c r="F82" s="300"/>
      <c r="G82" s="301"/>
      <c r="H82" s="300"/>
      <c r="I82" s="300"/>
      <c r="J82" s="300"/>
      <c r="K82" s="300"/>
      <c r="L82" s="300"/>
      <c r="M82" s="300"/>
      <c r="N82" s="300"/>
      <c r="O82" s="300"/>
      <c r="P82" s="300"/>
    </row>
    <row r="83" spans="2:16" s="242" customFormat="1" ht="20.100000000000001" customHeight="1">
      <c r="B83" s="297"/>
      <c r="C83" s="298"/>
      <c r="D83" s="299"/>
      <c r="E83" s="300"/>
      <c r="F83" s="300"/>
      <c r="G83" s="301"/>
      <c r="H83" s="300"/>
      <c r="I83" s="300"/>
      <c r="J83" s="300"/>
      <c r="K83" s="300"/>
      <c r="L83" s="300"/>
      <c r="M83" s="300"/>
      <c r="N83" s="300"/>
      <c r="O83" s="300"/>
      <c r="P83" s="300"/>
    </row>
    <row r="84" spans="2:16" s="242" customFormat="1" ht="20.100000000000001" customHeight="1">
      <c r="B84" s="297"/>
      <c r="C84" s="298"/>
      <c r="D84" s="299"/>
      <c r="E84" s="300"/>
      <c r="F84" s="300"/>
      <c r="G84" s="301"/>
      <c r="H84" s="300"/>
      <c r="I84" s="300"/>
      <c r="J84" s="300"/>
      <c r="K84" s="300"/>
      <c r="L84" s="300"/>
      <c r="M84" s="300"/>
      <c r="N84" s="300"/>
      <c r="O84" s="300"/>
      <c r="P84" s="300"/>
    </row>
    <row r="85" spans="2:16" s="242" customFormat="1" ht="20.100000000000001" customHeight="1">
      <c r="B85" s="297"/>
      <c r="C85" s="298"/>
      <c r="D85" s="299"/>
      <c r="E85" s="300"/>
      <c r="F85" s="300"/>
      <c r="G85" s="301"/>
      <c r="H85" s="300"/>
      <c r="I85" s="300"/>
      <c r="J85" s="300"/>
      <c r="K85" s="300"/>
      <c r="L85" s="300"/>
      <c r="M85" s="300"/>
      <c r="N85" s="300"/>
      <c r="O85" s="300"/>
      <c r="P85" s="300"/>
    </row>
    <row r="86" spans="2:16" s="242" customFormat="1" ht="20.100000000000001" customHeight="1">
      <c r="B86" s="297"/>
      <c r="C86" s="298"/>
      <c r="D86" s="299"/>
      <c r="E86" s="300"/>
      <c r="F86" s="300"/>
      <c r="G86" s="301"/>
      <c r="H86" s="300"/>
      <c r="I86" s="300"/>
      <c r="J86" s="300"/>
      <c r="K86" s="300"/>
      <c r="L86" s="300"/>
      <c r="M86" s="300"/>
      <c r="N86" s="300"/>
      <c r="O86" s="300"/>
      <c r="P86" s="300"/>
    </row>
    <row r="87" spans="2:16" s="242" customFormat="1" ht="20.100000000000001" customHeight="1">
      <c r="B87" s="297"/>
      <c r="C87" s="298"/>
      <c r="D87" s="299"/>
      <c r="E87" s="300"/>
      <c r="F87" s="300"/>
      <c r="G87" s="301"/>
      <c r="H87" s="300"/>
      <c r="I87" s="300"/>
      <c r="J87" s="300"/>
      <c r="K87" s="300"/>
      <c r="L87" s="300"/>
      <c r="M87" s="300"/>
      <c r="N87" s="300"/>
      <c r="O87" s="300"/>
      <c r="P87" s="300"/>
    </row>
    <row r="88" spans="2:16" s="242" customFormat="1" ht="20.100000000000001" customHeight="1">
      <c r="B88" s="297"/>
      <c r="C88" s="298"/>
      <c r="D88" s="299"/>
      <c r="E88" s="300"/>
      <c r="F88" s="300"/>
      <c r="G88" s="301"/>
      <c r="H88" s="300"/>
      <c r="I88" s="300"/>
      <c r="J88" s="300"/>
      <c r="K88" s="300"/>
      <c r="L88" s="300"/>
      <c r="M88" s="300"/>
      <c r="N88" s="300"/>
      <c r="O88" s="300"/>
      <c r="P88" s="300"/>
    </row>
    <row r="89" spans="2:16" s="242" customFormat="1" ht="20.100000000000001" customHeight="1">
      <c r="B89" s="297"/>
      <c r="C89" s="298"/>
      <c r="D89" s="299"/>
      <c r="E89" s="300"/>
      <c r="F89" s="300"/>
      <c r="G89" s="301"/>
      <c r="H89" s="300"/>
      <c r="I89" s="300"/>
      <c r="J89" s="300"/>
      <c r="K89" s="300"/>
      <c r="L89" s="300"/>
      <c r="M89" s="300"/>
      <c r="N89" s="300"/>
      <c r="O89" s="300"/>
      <c r="P89" s="300"/>
    </row>
    <row r="90" spans="2:16" s="242" customFormat="1" ht="20.100000000000001" customHeight="1">
      <c r="B90" s="297"/>
      <c r="C90" s="298"/>
      <c r="D90" s="299"/>
      <c r="E90" s="300"/>
      <c r="F90" s="300"/>
      <c r="G90" s="301"/>
      <c r="H90" s="300"/>
      <c r="I90" s="300"/>
      <c r="J90" s="300"/>
      <c r="K90" s="300"/>
      <c r="L90" s="300"/>
      <c r="M90" s="300"/>
      <c r="N90" s="300"/>
      <c r="O90" s="300"/>
      <c r="P90" s="300"/>
    </row>
    <row r="91" spans="2:16" s="242" customFormat="1" ht="20.100000000000001" customHeight="1">
      <c r="B91" s="297"/>
      <c r="C91" s="298"/>
      <c r="D91" s="299"/>
      <c r="E91" s="300"/>
      <c r="F91" s="300"/>
      <c r="G91" s="301"/>
      <c r="H91" s="300"/>
      <c r="I91" s="300"/>
      <c r="J91" s="300"/>
      <c r="K91" s="300"/>
      <c r="L91" s="300"/>
      <c r="M91" s="300"/>
      <c r="N91" s="300"/>
      <c r="O91" s="300"/>
      <c r="P91" s="300"/>
    </row>
    <row r="92" spans="2:16" s="242" customFormat="1" ht="20.100000000000001" customHeight="1">
      <c r="B92" s="297"/>
      <c r="C92" s="298"/>
      <c r="D92" s="299"/>
      <c r="E92" s="300"/>
      <c r="F92" s="300"/>
      <c r="G92" s="301"/>
      <c r="H92" s="300"/>
      <c r="I92" s="300"/>
      <c r="J92" s="300"/>
      <c r="K92" s="300"/>
      <c r="L92" s="300"/>
      <c r="M92" s="300"/>
      <c r="N92" s="300"/>
      <c r="O92" s="300"/>
      <c r="P92" s="300"/>
    </row>
    <row r="93" spans="2:16" s="242" customFormat="1" ht="20.100000000000001" customHeight="1">
      <c r="B93" s="297"/>
      <c r="C93" s="298"/>
      <c r="D93" s="299"/>
      <c r="E93" s="300"/>
      <c r="F93" s="300"/>
      <c r="G93" s="301"/>
      <c r="H93" s="300"/>
      <c r="I93" s="300"/>
      <c r="J93" s="300"/>
      <c r="K93" s="300"/>
      <c r="L93" s="300"/>
      <c r="M93" s="300"/>
      <c r="N93" s="300"/>
      <c r="O93" s="300"/>
      <c r="P93" s="300"/>
    </row>
    <row r="94" spans="2:16" s="242" customFormat="1" ht="20.100000000000001" customHeight="1">
      <c r="B94" s="297"/>
      <c r="C94" s="298"/>
      <c r="D94" s="299"/>
      <c r="E94" s="300"/>
      <c r="F94" s="300"/>
      <c r="G94" s="301"/>
      <c r="H94" s="300"/>
      <c r="I94" s="300"/>
      <c r="J94" s="300"/>
      <c r="K94" s="300"/>
      <c r="L94" s="300"/>
      <c r="M94" s="300"/>
      <c r="N94" s="300"/>
      <c r="O94" s="300"/>
      <c r="P94" s="300"/>
    </row>
    <row r="95" spans="2:16" s="242" customFormat="1" ht="20.100000000000001" customHeight="1">
      <c r="B95" s="297"/>
      <c r="C95" s="298"/>
      <c r="D95" s="299"/>
      <c r="E95" s="300"/>
      <c r="F95" s="300"/>
      <c r="G95" s="301"/>
      <c r="H95" s="300"/>
      <c r="I95" s="300"/>
      <c r="J95" s="300"/>
      <c r="K95" s="300"/>
      <c r="L95" s="300"/>
      <c r="M95" s="300"/>
      <c r="N95" s="300"/>
      <c r="O95" s="300"/>
      <c r="P95" s="300"/>
    </row>
    <row r="96" spans="2:16" s="242" customFormat="1" ht="20.100000000000001" customHeight="1">
      <c r="B96" s="297"/>
      <c r="C96" s="298"/>
      <c r="D96" s="299"/>
      <c r="E96" s="300"/>
      <c r="F96" s="300"/>
      <c r="G96" s="301"/>
      <c r="H96" s="300"/>
      <c r="I96" s="300"/>
      <c r="J96" s="300"/>
      <c r="K96" s="300"/>
      <c r="L96" s="300"/>
      <c r="M96" s="300"/>
      <c r="N96" s="300"/>
      <c r="O96" s="300"/>
      <c r="P96" s="300"/>
    </row>
    <row r="97" spans="2:16" s="242" customFormat="1" ht="20.100000000000001" customHeight="1">
      <c r="B97" s="297"/>
      <c r="C97" s="298"/>
      <c r="D97" s="299"/>
      <c r="E97" s="300"/>
      <c r="F97" s="300"/>
      <c r="G97" s="301"/>
      <c r="H97" s="300"/>
      <c r="I97" s="300"/>
      <c r="J97" s="300"/>
      <c r="K97" s="300"/>
      <c r="L97" s="300"/>
      <c r="M97" s="300"/>
      <c r="N97" s="300"/>
      <c r="O97" s="300"/>
      <c r="P97" s="300"/>
    </row>
    <row r="98" spans="2:16" s="242" customFormat="1" ht="20.100000000000001" customHeight="1">
      <c r="B98" s="297"/>
      <c r="C98" s="298"/>
      <c r="D98" s="299"/>
      <c r="E98" s="300"/>
      <c r="F98" s="300"/>
      <c r="G98" s="301"/>
      <c r="H98" s="300"/>
      <c r="I98" s="300"/>
      <c r="J98" s="300"/>
      <c r="K98" s="300"/>
      <c r="L98" s="300"/>
      <c r="M98" s="300"/>
      <c r="N98" s="300"/>
      <c r="O98" s="300"/>
      <c r="P98" s="300"/>
    </row>
    <row r="99" spans="2:16" s="242" customFormat="1" ht="20.100000000000001" customHeight="1">
      <c r="B99" s="297"/>
      <c r="C99" s="298"/>
      <c r="D99" s="299"/>
      <c r="E99" s="300"/>
      <c r="F99" s="300"/>
      <c r="G99" s="301"/>
      <c r="H99" s="300"/>
      <c r="I99" s="300"/>
      <c r="J99" s="300"/>
      <c r="K99" s="300"/>
      <c r="L99" s="300"/>
      <c r="M99" s="300"/>
      <c r="N99" s="300"/>
      <c r="O99" s="300"/>
      <c r="P99" s="300"/>
    </row>
    <row r="100" spans="2:16" s="242" customFormat="1" ht="20.100000000000001" customHeight="1">
      <c r="B100" s="297"/>
      <c r="C100" s="298"/>
      <c r="D100" s="299"/>
      <c r="E100" s="300"/>
      <c r="F100" s="300"/>
      <c r="G100" s="301"/>
      <c r="H100" s="300"/>
      <c r="I100" s="300"/>
      <c r="J100" s="300"/>
      <c r="K100" s="300"/>
      <c r="L100" s="300"/>
      <c r="M100" s="300"/>
      <c r="N100" s="300"/>
      <c r="O100" s="300"/>
      <c r="P100" s="300"/>
    </row>
    <row r="101" spans="2:16" s="242" customFormat="1" ht="20.100000000000001" customHeight="1">
      <c r="B101" s="297"/>
      <c r="C101" s="298"/>
      <c r="D101" s="299"/>
      <c r="E101" s="300"/>
      <c r="F101" s="300"/>
      <c r="G101" s="301"/>
      <c r="H101" s="300"/>
      <c r="I101" s="300"/>
      <c r="J101" s="300"/>
      <c r="K101" s="300"/>
      <c r="L101" s="300"/>
      <c r="M101" s="300"/>
      <c r="N101" s="300"/>
      <c r="O101" s="300"/>
      <c r="P101" s="300"/>
    </row>
    <row r="102" spans="2:16" s="242" customFormat="1" ht="20.100000000000001" customHeight="1">
      <c r="B102" s="297"/>
      <c r="C102" s="298"/>
      <c r="D102" s="299"/>
      <c r="E102" s="300"/>
      <c r="F102" s="300"/>
      <c r="G102" s="301"/>
      <c r="H102" s="300"/>
      <c r="I102" s="300"/>
      <c r="J102" s="300"/>
      <c r="K102" s="300"/>
      <c r="L102" s="300"/>
      <c r="M102" s="300"/>
      <c r="N102" s="300"/>
      <c r="O102" s="300"/>
      <c r="P102" s="300"/>
    </row>
    <row r="103" spans="2:16" s="242" customFormat="1" ht="20.100000000000001" customHeight="1">
      <c r="B103" s="297"/>
      <c r="C103" s="298"/>
      <c r="D103" s="299"/>
      <c r="E103" s="300"/>
      <c r="F103" s="300"/>
      <c r="G103" s="301"/>
      <c r="H103" s="300"/>
      <c r="I103" s="300"/>
      <c r="J103" s="300"/>
      <c r="K103" s="300"/>
      <c r="L103" s="300"/>
      <c r="M103" s="300"/>
      <c r="N103" s="300"/>
      <c r="O103" s="300"/>
      <c r="P103" s="300"/>
    </row>
    <row r="104" spans="2:16" s="242" customFormat="1" ht="20.100000000000001" customHeight="1">
      <c r="B104" s="297"/>
      <c r="C104" s="298"/>
      <c r="D104" s="299"/>
      <c r="E104" s="300"/>
      <c r="F104" s="300"/>
      <c r="G104" s="301"/>
      <c r="H104" s="300"/>
      <c r="I104" s="300"/>
      <c r="J104" s="300"/>
      <c r="K104" s="300"/>
      <c r="L104" s="300"/>
      <c r="M104" s="300"/>
      <c r="N104" s="300"/>
      <c r="O104" s="300"/>
      <c r="P104" s="300"/>
    </row>
    <row r="105" spans="2:16" s="242" customFormat="1" ht="20.100000000000001" customHeight="1">
      <c r="B105" s="297"/>
      <c r="C105" s="298"/>
      <c r="D105" s="299"/>
      <c r="E105" s="300"/>
      <c r="F105" s="300"/>
      <c r="G105" s="301"/>
      <c r="H105" s="300"/>
      <c r="I105" s="300"/>
      <c r="J105" s="300"/>
      <c r="K105" s="300"/>
      <c r="L105" s="300"/>
      <c r="M105" s="300"/>
      <c r="N105" s="300"/>
      <c r="O105" s="300"/>
      <c r="P105" s="300"/>
    </row>
    <row r="106" spans="2:16" s="242" customFormat="1" ht="20.100000000000001" customHeight="1">
      <c r="B106" s="297"/>
      <c r="C106" s="298"/>
      <c r="D106" s="299"/>
      <c r="E106" s="300"/>
      <c r="F106" s="300"/>
      <c r="G106" s="301"/>
      <c r="H106" s="300"/>
      <c r="I106" s="300"/>
      <c r="J106" s="300"/>
      <c r="K106" s="300"/>
      <c r="L106" s="300"/>
      <c r="M106" s="300"/>
      <c r="N106" s="300"/>
      <c r="O106" s="300"/>
      <c r="P106" s="300"/>
    </row>
    <row r="107" spans="2:16" s="242" customFormat="1" ht="20.100000000000001" customHeight="1">
      <c r="B107" s="297"/>
      <c r="C107" s="298"/>
      <c r="D107" s="299"/>
      <c r="E107" s="300"/>
      <c r="F107" s="300"/>
      <c r="G107" s="301"/>
      <c r="H107" s="300"/>
      <c r="I107" s="300"/>
      <c r="J107" s="300"/>
      <c r="K107" s="300"/>
      <c r="L107" s="300"/>
      <c r="M107" s="300"/>
      <c r="N107" s="300"/>
      <c r="O107" s="300"/>
      <c r="P107" s="300"/>
    </row>
  </sheetData>
  <mergeCells count="3">
    <mergeCell ref="A1:P1"/>
    <mergeCell ref="A2:P2"/>
    <mergeCell ref="N3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92"/>
  <sheetViews>
    <sheetView topLeftCell="B4" zoomScaleNormal="100" zoomScaleSheetLayoutView="100" workbookViewId="0">
      <pane ySplit="2" topLeftCell="A15" activePane="bottomLeft" state="frozen"/>
      <selection activeCell="A4" sqref="A4"/>
      <selection pane="bottomLeft" activeCell="G15" sqref="G15"/>
    </sheetView>
  </sheetViews>
  <sheetFormatPr defaultColWidth="9" defaultRowHeight="13.9"/>
  <cols>
    <col min="1" max="1" width="4" style="63" bestFit="1" customWidth="1"/>
    <col min="2" max="2" width="41.1328125" style="63" customWidth="1"/>
    <col min="3" max="3" width="8.59765625" style="63" bestFit="1" customWidth="1"/>
    <col min="4" max="4" width="8.86328125" style="63" hidden="1" customWidth="1"/>
    <col min="5" max="5" width="8.73046875" style="63" hidden="1" customWidth="1"/>
    <col min="6" max="6" width="8.46484375" style="63" bestFit="1" customWidth="1"/>
    <col min="7" max="7" width="9.59765625" style="63" customWidth="1"/>
    <col min="8" max="11" width="11.3984375" style="63" customWidth="1"/>
    <col min="12" max="12" width="0" style="63" hidden="1" customWidth="1"/>
    <col min="13" max="16384" width="9" style="63"/>
  </cols>
  <sheetData>
    <row r="1" spans="1:14" ht="17.25">
      <c r="A1" s="509" t="s">
        <v>117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2" spans="1:14" ht="15.4">
      <c r="A2" s="510" t="str">
        <f>'1. CT chủ yếu'!A2:G2</f>
        <v>(Kèm theo Nghị quyết số 39/NQ-HĐND ngày  24 tháng 12 năm 2025 của Hội đồng nhân dân xã Mường Bang)</v>
      </c>
      <c r="B2" s="510"/>
      <c r="C2" s="510"/>
      <c r="D2" s="510"/>
      <c r="E2" s="510"/>
      <c r="F2" s="510"/>
      <c r="G2" s="510"/>
      <c r="H2" s="510"/>
      <c r="I2" s="510"/>
      <c r="J2" s="510"/>
      <c r="K2" s="510"/>
    </row>
    <row r="3" spans="1:14" ht="15.4">
      <c r="A3" s="64"/>
      <c r="B3" s="64"/>
      <c r="C3" s="64"/>
      <c r="D3" s="64"/>
      <c r="E3" s="64"/>
      <c r="F3" s="64"/>
      <c r="G3" s="64"/>
      <c r="H3" s="28"/>
      <c r="I3" s="28"/>
      <c r="J3" s="28"/>
      <c r="K3" s="29"/>
    </row>
    <row r="4" spans="1:14" ht="29.25" customHeight="1">
      <c r="A4" s="511" t="s">
        <v>68</v>
      </c>
      <c r="B4" s="512" t="s">
        <v>1</v>
      </c>
      <c r="C4" s="512" t="s">
        <v>2</v>
      </c>
      <c r="D4" s="483" t="s">
        <v>344</v>
      </c>
      <c r="E4" s="484"/>
      <c r="F4" s="485"/>
      <c r="G4" s="478" t="s">
        <v>345</v>
      </c>
      <c r="H4" s="478"/>
      <c r="I4" s="478"/>
      <c r="J4" s="478"/>
      <c r="K4" s="478"/>
      <c r="L4" s="506" t="s">
        <v>191</v>
      </c>
    </row>
    <row r="5" spans="1:14" ht="29.25" customHeight="1">
      <c r="A5" s="511"/>
      <c r="B5" s="512"/>
      <c r="C5" s="512"/>
      <c r="D5" s="486"/>
      <c r="E5" s="487"/>
      <c r="F5" s="488"/>
      <c r="G5" s="68">
        <v>2026</v>
      </c>
      <c r="H5" s="68">
        <v>2027</v>
      </c>
      <c r="I5" s="68">
        <v>2028</v>
      </c>
      <c r="J5" s="68">
        <v>2029</v>
      </c>
      <c r="K5" s="68">
        <v>2030</v>
      </c>
      <c r="L5" s="508"/>
    </row>
    <row r="6" spans="1:14">
      <c r="A6" s="377" t="s">
        <v>3</v>
      </c>
      <c r="B6" s="378" t="s">
        <v>338</v>
      </c>
      <c r="C6" s="377"/>
      <c r="D6" s="10"/>
      <c r="E6" s="10"/>
      <c r="F6" s="10"/>
      <c r="G6" s="10"/>
      <c r="H6" s="10"/>
      <c r="I6" s="10"/>
      <c r="J6" s="10"/>
      <c r="K6" s="10"/>
      <c r="L6" s="324"/>
    </row>
    <row r="7" spans="1:14" ht="26.25">
      <c r="A7" s="379"/>
      <c r="B7" s="380" t="s">
        <v>339</v>
      </c>
      <c r="C7" s="381" t="s">
        <v>64</v>
      </c>
      <c r="D7" s="352">
        <v>12779</v>
      </c>
      <c r="E7" s="352">
        <v>12779</v>
      </c>
      <c r="F7" s="344">
        <v>12779</v>
      </c>
      <c r="G7" s="344">
        <v>12791</v>
      </c>
      <c r="H7" s="419">
        <v>12804</v>
      </c>
      <c r="I7" s="419">
        <v>12817</v>
      </c>
      <c r="J7" s="419">
        <v>12830</v>
      </c>
      <c r="K7" s="419">
        <v>12843</v>
      </c>
      <c r="L7" s="324"/>
    </row>
    <row r="8" spans="1:14">
      <c r="A8" s="382"/>
      <c r="B8" s="380" t="s">
        <v>340</v>
      </c>
      <c r="C8" s="383" t="s">
        <v>46</v>
      </c>
      <c r="D8" s="344">
        <v>1</v>
      </c>
      <c r="E8" s="344">
        <v>1</v>
      </c>
      <c r="F8" s="344">
        <v>1</v>
      </c>
      <c r="G8" s="344">
        <v>1</v>
      </c>
      <c r="H8" s="344">
        <v>1</v>
      </c>
      <c r="I8" s="344">
        <v>1</v>
      </c>
      <c r="J8" s="344">
        <v>1</v>
      </c>
      <c r="K8" s="344">
        <v>1</v>
      </c>
      <c r="L8" s="324"/>
    </row>
    <row r="9" spans="1:14">
      <c r="A9" s="377" t="s">
        <v>6</v>
      </c>
      <c r="B9" s="378" t="s">
        <v>118</v>
      </c>
      <c r="C9" s="384"/>
      <c r="D9" s="385"/>
      <c r="E9" s="385"/>
      <c r="F9" s="387"/>
      <c r="G9" s="387"/>
      <c r="H9" s="448"/>
      <c r="I9" s="448"/>
      <c r="J9" s="448"/>
      <c r="K9" s="448"/>
      <c r="L9" s="65" t="s">
        <v>193</v>
      </c>
    </row>
    <row r="10" spans="1:14">
      <c r="A10" s="377"/>
      <c r="B10" s="380" t="s">
        <v>364</v>
      </c>
      <c r="C10" s="383" t="s">
        <v>54</v>
      </c>
      <c r="D10" s="386">
        <v>7151</v>
      </c>
      <c r="E10" s="386">
        <v>7151</v>
      </c>
      <c r="F10" s="386">
        <v>7151</v>
      </c>
      <c r="G10" s="387">
        <f>F10+20</f>
        <v>7171</v>
      </c>
      <c r="H10" s="448">
        <v>7190</v>
      </c>
      <c r="I10" s="448">
        <v>7210</v>
      </c>
      <c r="J10" s="448">
        <v>7230</v>
      </c>
      <c r="K10" s="448">
        <v>7250</v>
      </c>
      <c r="L10" s="65"/>
      <c r="N10" s="420">
        <f>G10-F10</f>
        <v>20</v>
      </c>
    </row>
    <row r="11" spans="1:14" ht="26.25">
      <c r="A11" s="388"/>
      <c r="B11" s="380" t="s">
        <v>182</v>
      </c>
      <c r="C11" s="383" t="s">
        <v>54</v>
      </c>
      <c r="D11" s="386">
        <v>4140</v>
      </c>
      <c r="E11" s="386">
        <v>4131</v>
      </c>
      <c r="F11" s="389">
        <v>4131</v>
      </c>
      <c r="G11" s="389">
        <f>G10*G12/100</f>
        <v>4087.47</v>
      </c>
      <c r="H11" s="389">
        <f t="shared" ref="H11:K11" si="0">H10*H12/100</f>
        <v>4026.4</v>
      </c>
      <c r="I11" s="389">
        <f t="shared" si="0"/>
        <v>3821.3</v>
      </c>
      <c r="J11" s="389">
        <f t="shared" si="0"/>
        <v>3687.3</v>
      </c>
      <c r="K11" s="389">
        <f t="shared" si="0"/>
        <v>3480</v>
      </c>
      <c r="L11" s="65"/>
    </row>
    <row r="12" spans="1:14" ht="26.25">
      <c r="A12" s="388"/>
      <c r="B12" s="380" t="s">
        <v>119</v>
      </c>
      <c r="C12" s="383" t="s">
        <v>46</v>
      </c>
      <c r="D12" s="386">
        <f>D11/D10*100</f>
        <v>57.894000839043493</v>
      </c>
      <c r="E12" s="386">
        <f t="shared" ref="E12:F12" si="1">E11/E10*100</f>
        <v>57.768144315480349</v>
      </c>
      <c r="F12" s="386">
        <f t="shared" si="1"/>
        <v>57.768144315480349</v>
      </c>
      <c r="G12" s="386">
        <v>57</v>
      </c>
      <c r="H12" s="456">
        <v>56</v>
      </c>
      <c r="I12" s="456">
        <v>53</v>
      </c>
      <c r="J12" s="456">
        <v>51</v>
      </c>
      <c r="K12" s="456">
        <v>48</v>
      </c>
      <c r="L12" s="415">
        <v>46</v>
      </c>
      <c r="M12" s="311">
        <f>D12-G12</f>
        <v>0.89400083904349259</v>
      </c>
      <c r="N12" s="311">
        <f>F12-G12</f>
        <v>0.76814431548034889</v>
      </c>
    </row>
    <row r="13" spans="1:14">
      <c r="A13" s="388"/>
      <c r="B13" s="380" t="s">
        <v>120</v>
      </c>
      <c r="C13" s="381" t="s">
        <v>54</v>
      </c>
      <c r="D13" s="344">
        <f>D14*D10/100</f>
        <v>1916.4680000000001</v>
      </c>
      <c r="E13" s="344">
        <f t="shared" ref="E13:K13" si="2">E14*E10/100</f>
        <v>1916.4680000000001</v>
      </c>
      <c r="F13" s="344">
        <f>F14*F10/100</f>
        <v>1916.4680000000001</v>
      </c>
      <c r="G13" s="344">
        <f t="shared" si="2"/>
        <v>2079.59</v>
      </c>
      <c r="H13" s="344">
        <f t="shared" si="2"/>
        <v>2228.9</v>
      </c>
      <c r="I13" s="344">
        <f t="shared" si="2"/>
        <v>2343.25</v>
      </c>
      <c r="J13" s="344">
        <f t="shared" si="2"/>
        <v>2407.5899999999997</v>
      </c>
      <c r="K13" s="344">
        <f t="shared" si="2"/>
        <v>2465</v>
      </c>
      <c r="L13" s="65"/>
      <c r="M13" s="311">
        <f t="shared" ref="M13" si="3">D13-G13</f>
        <v>-163.12200000000007</v>
      </c>
      <c r="N13" s="311">
        <f t="shared" ref="N13:N14" si="4">F13-G13</f>
        <v>-163.12200000000007</v>
      </c>
    </row>
    <row r="14" spans="1:14">
      <c r="A14" s="388"/>
      <c r="B14" s="380" t="s">
        <v>121</v>
      </c>
      <c r="C14" s="381" t="s">
        <v>46</v>
      </c>
      <c r="D14" s="390">
        <v>26.8</v>
      </c>
      <c r="E14" s="390">
        <v>26.8</v>
      </c>
      <c r="F14" s="390">
        <v>26.8</v>
      </c>
      <c r="G14" s="457">
        <v>29</v>
      </c>
      <c r="H14" s="457">
        <v>31</v>
      </c>
      <c r="I14" s="457">
        <v>32.5</v>
      </c>
      <c r="J14" s="457">
        <v>33.299999999999997</v>
      </c>
      <c r="K14" s="457">
        <v>34</v>
      </c>
      <c r="L14" s="65"/>
      <c r="M14" s="311">
        <f>D14-G14</f>
        <v>-2.1999999999999993</v>
      </c>
      <c r="N14" s="311">
        <f t="shared" si="4"/>
        <v>-2.1999999999999993</v>
      </c>
    </row>
    <row r="15" spans="1:14">
      <c r="A15" s="377" t="s">
        <v>53</v>
      </c>
      <c r="B15" s="378" t="s">
        <v>122</v>
      </c>
      <c r="C15" s="377"/>
      <c r="D15" s="391"/>
      <c r="E15" s="391"/>
      <c r="F15" s="389"/>
      <c r="G15" s="389"/>
      <c r="H15" s="389"/>
      <c r="I15" s="389"/>
      <c r="J15" s="389"/>
      <c r="K15" s="389"/>
      <c r="L15" s="65" t="s">
        <v>193</v>
      </c>
    </row>
    <row r="16" spans="1:14">
      <c r="A16" s="393"/>
      <c r="B16" s="394" t="s">
        <v>123</v>
      </c>
      <c r="C16" s="383" t="s">
        <v>46</v>
      </c>
      <c r="D16" s="344">
        <v>1</v>
      </c>
      <c r="E16" s="344">
        <v>1</v>
      </c>
      <c r="F16" s="344">
        <v>1</v>
      </c>
      <c r="G16" s="344">
        <v>1</v>
      </c>
      <c r="H16" s="344">
        <v>1</v>
      </c>
      <c r="I16" s="344">
        <v>1</v>
      </c>
      <c r="J16" s="344">
        <v>1</v>
      </c>
      <c r="K16" s="344">
        <v>1</v>
      </c>
      <c r="L16" s="65"/>
    </row>
    <row r="17" spans="1:18">
      <c r="A17" s="393"/>
      <c r="B17" s="395" t="s">
        <v>317</v>
      </c>
      <c r="C17" s="383" t="s">
        <v>55</v>
      </c>
      <c r="D17" s="344">
        <v>2779</v>
      </c>
      <c r="E17" s="344">
        <v>2779</v>
      </c>
      <c r="F17" s="344">
        <v>2779</v>
      </c>
      <c r="G17" s="389">
        <v>2781</v>
      </c>
      <c r="H17" s="389">
        <v>2784</v>
      </c>
      <c r="I17" s="389">
        <v>2786</v>
      </c>
      <c r="J17" s="389">
        <v>2789</v>
      </c>
      <c r="K17" s="389">
        <v>2792</v>
      </c>
      <c r="L17" s="65"/>
      <c r="R17" s="63">
        <f>D13/D10*100</f>
        <v>26.8</v>
      </c>
    </row>
    <row r="18" spans="1:18">
      <c r="A18" s="393"/>
      <c r="B18" s="57" t="s">
        <v>187</v>
      </c>
      <c r="C18" s="58" t="s">
        <v>55</v>
      </c>
      <c r="D18" s="344">
        <f>D19*D17/100</f>
        <v>884.83360000000005</v>
      </c>
      <c r="E18" s="344">
        <f t="shared" ref="E18:F18" si="5">E19*E17/100</f>
        <v>856.48779999999999</v>
      </c>
      <c r="F18" s="344">
        <f t="shared" si="5"/>
        <v>856.48779999999999</v>
      </c>
      <c r="G18" s="344">
        <f>G19*G17/100</f>
        <v>834.3</v>
      </c>
      <c r="H18" s="344">
        <f t="shared" ref="H18:K18" si="6">H19*H17/100</f>
        <v>751.68</v>
      </c>
      <c r="I18" s="344">
        <f t="shared" si="6"/>
        <v>724.36</v>
      </c>
      <c r="J18" s="344">
        <f t="shared" si="6"/>
        <v>697.80780000000004</v>
      </c>
      <c r="K18" s="344">
        <f t="shared" si="6"/>
        <v>672.87199999999996</v>
      </c>
      <c r="L18" s="65"/>
      <c r="R18" s="311">
        <f>30000/D10</f>
        <v>4.1952174521046004</v>
      </c>
    </row>
    <row r="19" spans="1:18">
      <c r="A19" s="393"/>
      <c r="B19" s="57" t="s">
        <v>188</v>
      </c>
      <c r="C19" s="58" t="s">
        <v>46</v>
      </c>
      <c r="D19" s="344">
        <v>31.84</v>
      </c>
      <c r="E19" s="344">
        <v>30.82</v>
      </c>
      <c r="F19" s="344">
        <v>30.82</v>
      </c>
      <c r="G19" s="456">
        <v>30</v>
      </c>
      <c r="H19" s="456">
        <v>27</v>
      </c>
      <c r="I19" s="456">
        <v>26</v>
      </c>
      <c r="J19" s="456">
        <v>25.02</v>
      </c>
      <c r="K19" s="456">
        <v>24.1</v>
      </c>
      <c r="L19" s="65"/>
    </row>
    <row r="20" spans="1:18" ht="25.5">
      <c r="A20" s="377" t="s">
        <v>124</v>
      </c>
      <c r="B20" s="378" t="s">
        <v>125</v>
      </c>
      <c r="C20" s="384"/>
      <c r="D20" s="396"/>
      <c r="E20" s="396"/>
      <c r="F20" s="389"/>
      <c r="G20" s="389"/>
      <c r="H20" s="389"/>
      <c r="I20" s="389"/>
      <c r="J20" s="389"/>
      <c r="K20" s="389"/>
      <c r="L20" s="65" t="s">
        <v>192</v>
      </c>
    </row>
    <row r="21" spans="1:18">
      <c r="A21" s="383"/>
      <c r="B21" s="380" t="s">
        <v>184</v>
      </c>
      <c r="C21" s="383" t="s">
        <v>55</v>
      </c>
      <c r="D21" s="386">
        <f>D22*D17/100</f>
        <v>853.15300000000002</v>
      </c>
      <c r="E21" s="386">
        <f t="shared" ref="E21:F21" si="7">E22*E17/100</f>
        <v>853.15300000000002</v>
      </c>
      <c r="F21" s="386">
        <f t="shared" si="7"/>
        <v>853.15300000000002</v>
      </c>
      <c r="G21" s="386">
        <f>G22*G17/100</f>
        <v>1668.6</v>
      </c>
      <c r="H21" s="386">
        <f t="shared" ref="H21:K21" si="8">H22*H17/100</f>
        <v>1809.6</v>
      </c>
      <c r="I21" s="386">
        <f t="shared" si="8"/>
        <v>1950.2</v>
      </c>
      <c r="J21" s="386">
        <f t="shared" si="8"/>
        <v>2091.75</v>
      </c>
      <c r="K21" s="386">
        <f t="shared" si="8"/>
        <v>2233.6</v>
      </c>
      <c r="L21" s="65"/>
    </row>
    <row r="22" spans="1:18">
      <c r="A22" s="383"/>
      <c r="B22" s="380" t="s">
        <v>185</v>
      </c>
      <c r="C22" s="383" t="s">
        <v>46</v>
      </c>
      <c r="D22" s="386">
        <v>30.7</v>
      </c>
      <c r="E22" s="386">
        <v>30.7</v>
      </c>
      <c r="F22" s="386">
        <v>30.7</v>
      </c>
      <c r="G22" s="386">
        <v>60</v>
      </c>
      <c r="H22" s="389">
        <v>65</v>
      </c>
      <c r="I22" s="389">
        <v>70</v>
      </c>
      <c r="J22" s="389">
        <v>75</v>
      </c>
      <c r="K22" s="389">
        <v>80</v>
      </c>
      <c r="L22" s="65"/>
    </row>
    <row r="23" spans="1:18">
      <c r="A23" s="377" t="s">
        <v>126</v>
      </c>
      <c r="B23" s="378" t="s">
        <v>127</v>
      </c>
      <c r="C23" s="384"/>
      <c r="D23" s="396"/>
      <c r="E23" s="396"/>
      <c r="F23" s="448"/>
      <c r="G23" s="389"/>
      <c r="H23" s="389"/>
      <c r="I23" s="389"/>
      <c r="J23" s="389"/>
      <c r="K23" s="448"/>
      <c r="L23" s="65" t="s">
        <v>193</v>
      </c>
    </row>
    <row r="24" spans="1:18">
      <c r="A24" s="377"/>
      <c r="B24" s="56" t="s">
        <v>186</v>
      </c>
      <c r="C24" s="58" t="s">
        <v>54</v>
      </c>
      <c r="D24" s="396">
        <f>D7</f>
        <v>12779</v>
      </c>
      <c r="E24" s="396">
        <f t="shared" ref="E24:K24" si="9">E7</f>
        <v>12779</v>
      </c>
      <c r="F24" s="386">
        <f t="shared" si="9"/>
        <v>12779</v>
      </c>
      <c r="G24" s="386">
        <f t="shared" si="9"/>
        <v>12791</v>
      </c>
      <c r="H24" s="386">
        <f t="shared" si="9"/>
        <v>12804</v>
      </c>
      <c r="I24" s="386">
        <f t="shared" si="9"/>
        <v>12817</v>
      </c>
      <c r="J24" s="386">
        <f t="shared" si="9"/>
        <v>12830</v>
      </c>
      <c r="K24" s="386">
        <f t="shared" si="9"/>
        <v>12843</v>
      </c>
      <c r="L24" s="65"/>
    </row>
    <row r="25" spans="1:18">
      <c r="A25" s="397"/>
      <c r="B25" s="398" t="s">
        <v>128</v>
      </c>
      <c r="C25" s="383" t="s">
        <v>46</v>
      </c>
      <c r="D25" s="396">
        <f>D24/D7*100</f>
        <v>100</v>
      </c>
      <c r="E25" s="396">
        <f t="shared" ref="E25:K25" si="10">E24/E7*100</f>
        <v>100</v>
      </c>
      <c r="F25" s="386">
        <f t="shared" si="10"/>
        <v>100</v>
      </c>
      <c r="G25" s="386">
        <f t="shared" si="10"/>
        <v>100</v>
      </c>
      <c r="H25" s="386">
        <f t="shared" si="10"/>
        <v>100</v>
      </c>
      <c r="I25" s="386">
        <f t="shared" si="10"/>
        <v>100</v>
      </c>
      <c r="J25" s="386">
        <f t="shared" si="10"/>
        <v>100</v>
      </c>
      <c r="K25" s="386">
        <f t="shared" si="10"/>
        <v>100</v>
      </c>
      <c r="L25" s="65"/>
    </row>
    <row r="26" spans="1:18">
      <c r="A26" s="399"/>
      <c r="B26" s="398" t="s">
        <v>129</v>
      </c>
      <c r="C26" s="383" t="s">
        <v>57</v>
      </c>
      <c r="D26" s="363">
        <v>3</v>
      </c>
      <c r="E26" s="364">
        <v>3</v>
      </c>
      <c r="F26" s="449">
        <v>3</v>
      </c>
      <c r="G26" s="448">
        <v>4</v>
      </c>
      <c r="H26" s="389">
        <v>4</v>
      </c>
      <c r="I26" s="389">
        <v>5</v>
      </c>
      <c r="J26" s="389">
        <v>5</v>
      </c>
      <c r="K26" s="389">
        <v>6</v>
      </c>
      <c r="L26" s="65"/>
    </row>
    <row r="27" spans="1:18">
      <c r="A27" s="399"/>
      <c r="B27" s="398" t="s">
        <v>130</v>
      </c>
      <c r="C27" s="383" t="s">
        <v>58</v>
      </c>
      <c r="D27" s="363">
        <v>15</v>
      </c>
      <c r="E27" s="364">
        <v>15</v>
      </c>
      <c r="F27" s="449">
        <v>15</v>
      </c>
      <c r="G27" s="448">
        <v>16</v>
      </c>
      <c r="H27" s="389">
        <v>16</v>
      </c>
      <c r="I27" s="389">
        <v>16.5</v>
      </c>
      <c r="J27" s="389">
        <v>17</v>
      </c>
      <c r="K27" s="389">
        <v>17.5</v>
      </c>
      <c r="L27" s="65"/>
    </row>
    <row r="28" spans="1:18">
      <c r="A28" s="384" t="s">
        <v>131</v>
      </c>
      <c r="B28" s="378" t="s">
        <v>132</v>
      </c>
      <c r="C28" s="384"/>
      <c r="D28" s="400"/>
      <c r="E28" s="400"/>
      <c r="F28" s="450"/>
      <c r="G28" s="450"/>
      <c r="H28" s="389"/>
      <c r="I28" s="389"/>
      <c r="J28" s="389"/>
      <c r="K28" s="448"/>
      <c r="L28" s="65" t="s">
        <v>193</v>
      </c>
    </row>
    <row r="29" spans="1:18" ht="26.25">
      <c r="A29" s="383"/>
      <c r="B29" s="380" t="s">
        <v>133</v>
      </c>
      <c r="C29" s="383" t="s">
        <v>46</v>
      </c>
      <c r="D29" s="400">
        <v>100</v>
      </c>
      <c r="E29" s="400">
        <v>100</v>
      </c>
      <c r="F29" s="450">
        <v>100</v>
      </c>
      <c r="G29" s="450">
        <v>100</v>
      </c>
      <c r="H29" s="450">
        <v>100</v>
      </c>
      <c r="I29" s="450">
        <v>100</v>
      </c>
      <c r="J29" s="450">
        <v>100</v>
      </c>
      <c r="K29" s="450">
        <v>100</v>
      </c>
      <c r="L29" s="65"/>
    </row>
    <row r="30" spans="1:18">
      <c r="A30" s="384" t="s">
        <v>134</v>
      </c>
      <c r="B30" s="401" t="s">
        <v>135</v>
      </c>
      <c r="C30" s="384"/>
      <c r="D30" s="400"/>
      <c r="E30" s="400"/>
      <c r="F30" s="389"/>
      <c r="G30" s="389"/>
      <c r="H30" s="389"/>
      <c r="I30" s="389"/>
      <c r="J30" s="389"/>
      <c r="K30" s="451"/>
      <c r="L30" s="65" t="s">
        <v>193</v>
      </c>
    </row>
    <row r="31" spans="1:18" ht="26.25">
      <c r="A31" s="383"/>
      <c r="B31" s="402" t="s">
        <v>136</v>
      </c>
      <c r="C31" s="403" t="s">
        <v>46</v>
      </c>
      <c r="D31" s="400">
        <v>100</v>
      </c>
      <c r="E31" s="400">
        <v>100</v>
      </c>
      <c r="F31" s="389">
        <v>100</v>
      </c>
      <c r="G31" s="389">
        <v>100</v>
      </c>
      <c r="H31" s="389">
        <v>100</v>
      </c>
      <c r="I31" s="389">
        <v>100</v>
      </c>
      <c r="J31" s="389">
        <v>100</v>
      </c>
      <c r="K31" s="389">
        <v>100</v>
      </c>
      <c r="L31" s="65" t="s">
        <v>293</v>
      </c>
    </row>
    <row r="32" spans="1:18">
      <c r="A32" s="383"/>
      <c r="B32" s="404" t="s">
        <v>137</v>
      </c>
      <c r="C32" s="403" t="s">
        <v>59</v>
      </c>
      <c r="D32" s="400">
        <v>23</v>
      </c>
      <c r="E32" s="400">
        <v>23</v>
      </c>
      <c r="F32" s="389">
        <v>23</v>
      </c>
      <c r="G32" s="389">
        <v>23</v>
      </c>
      <c r="H32" s="389">
        <v>23</v>
      </c>
      <c r="I32" s="389">
        <v>23</v>
      </c>
      <c r="J32" s="389">
        <v>23</v>
      </c>
      <c r="K32" s="389">
        <v>23</v>
      </c>
      <c r="L32" s="65"/>
    </row>
    <row r="33" spans="1:12" ht="15.75" customHeight="1">
      <c r="A33" s="377" t="s">
        <v>341</v>
      </c>
      <c r="B33" s="378" t="s">
        <v>138</v>
      </c>
      <c r="C33" s="384"/>
      <c r="D33" s="320"/>
      <c r="E33" s="320"/>
      <c r="F33" s="389"/>
      <c r="G33" s="389"/>
      <c r="H33" s="389"/>
      <c r="I33" s="389"/>
      <c r="J33" s="389"/>
      <c r="K33" s="451"/>
      <c r="L33" s="506" t="s">
        <v>195</v>
      </c>
    </row>
    <row r="34" spans="1:12">
      <c r="A34" s="405"/>
      <c r="B34" s="380" t="s">
        <v>139</v>
      </c>
      <c r="C34" s="383" t="s">
        <v>140</v>
      </c>
      <c r="D34" s="400">
        <f>D35+D37+D39</f>
        <v>2655</v>
      </c>
      <c r="E34" s="400">
        <f t="shared" ref="E34:K34" si="11">E35+E37+E39</f>
        <v>2674</v>
      </c>
      <c r="F34" s="386">
        <f t="shared" si="11"/>
        <v>2677</v>
      </c>
      <c r="G34" s="386">
        <f t="shared" si="11"/>
        <v>2759</v>
      </c>
      <c r="H34" s="386">
        <f t="shared" si="11"/>
        <v>2765</v>
      </c>
      <c r="I34" s="386">
        <f t="shared" si="11"/>
        <v>2770</v>
      </c>
      <c r="J34" s="386">
        <f t="shared" si="11"/>
        <v>2775</v>
      </c>
      <c r="K34" s="386">
        <f t="shared" si="11"/>
        <v>2780</v>
      </c>
      <c r="L34" s="507"/>
    </row>
    <row r="35" spans="1:12">
      <c r="A35" s="388"/>
      <c r="B35" s="406" t="s">
        <v>141</v>
      </c>
      <c r="C35" s="383" t="s">
        <v>142</v>
      </c>
      <c r="D35" s="320">
        <f>207+302+160</f>
        <v>669</v>
      </c>
      <c r="E35" s="320">
        <f>207+324+160</f>
        <v>691</v>
      </c>
      <c r="F35" s="344">
        <v>691</v>
      </c>
      <c r="G35" s="452">
        <f>233+320+160</f>
        <v>713</v>
      </c>
      <c r="H35" s="389">
        <v>715</v>
      </c>
      <c r="I35" s="389">
        <v>716</v>
      </c>
      <c r="J35" s="389">
        <v>717</v>
      </c>
      <c r="K35" s="389">
        <v>718</v>
      </c>
      <c r="L35" s="507"/>
    </row>
    <row r="36" spans="1:12">
      <c r="A36" s="388"/>
      <c r="B36" s="380" t="s">
        <v>143</v>
      </c>
      <c r="C36" s="383" t="s">
        <v>142</v>
      </c>
      <c r="D36" s="400">
        <f>97+145+76</f>
        <v>318</v>
      </c>
      <c r="E36" s="400">
        <f>97+150+76</f>
        <v>323</v>
      </c>
      <c r="F36" s="386">
        <v>317</v>
      </c>
      <c r="G36" s="452">
        <f>121+147+76</f>
        <v>344</v>
      </c>
      <c r="H36" s="389">
        <v>345</v>
      </c>
      <c r="I36" s="389">
        <v>346</v>
      </c>
      <c r="J36" s="389">
        <v>347</v>
      </c>
      <c r="K36" s="389">
        <v>348</v>
      </c>
      <c r="L36" s="507"/>
    </row>
    <row r="37" spans="1:12">
      <c r="A37" s="388"/>
      <c r="B37" s="406" t="s">
        <v>144</v>
      </c>
      <c r="C37" s="383" t="s">
        <v>142</v>
      </c>
      <c r="D37" s="400">
        <f>567+361+235</f>
        <v>1163</v>
      </c>
      <c r="E37" s="400">
        <f t="shared" ref="E37" si="12">567+361+235</f>
        <v>1163</v>
      </c>
      <c r="F37" s="386">
        <v>1162</v>
      </c>
      <c r="G37" s="386">
        <f>567+359+223</f>
        <v>1149</v>
      </c>
      <c r="H37" s="389">
        <v>1147</v>
      </c>
      <c r="I37" s="389">
        <v>1145</v>
      </c>
      <c r="J37" s="389">
        <v>1143</v>
      </c>
      <c r="K37" s="389">
        <v>1140</v>
      </c>
      <c r="L37" s="507"/>
    </row>
    <row r="38" spans="1:12">
      <c r="A38" s="388"/>
      <c r="B38" s="380" t="s">
        <v>143</v>
      </c>
      <c r="C38" s="383" t="s">
        <v>142</v>
      </c>
      <c r="D38" s="400">
        <f>259+170+129</f>
        <v>558</v>
      </c>
      <c r="E38" s="400">
        <f t="shared" ref="E38" si="13">259+170+129</f>
        <v>558</v>
      </c>
      <c r="F38" s="386">
        <v>548</v>
      </c>
      <c r="G38" s="452">
        <f>259+164+114</f>
        <v>537</v>
      </c>
      <c r="H38" s="389">
        <v>536</v>
      </c>
      <c r="I38" s="389">
        <v>535</v>
      </c>
      <c r="J38" s="389">
        <v>534</v>
      </c>
      <c r="K38" s="389">
        <v>533</v>
      </c>
      <c r="L38" s="507"/>
    </row>
    <row r="39" spans="1:12">
      <c r="A39" s="388"/>
      <c r="B39" s="406" t="s">
        <v>145</v>
      </c>
      <c r="C39" s="383" t="s">
        <v>142</v>
      </c>
      <c r="D39" s="400">
        <f>390+248+185</f>
        <v>823</v>
      </c>
      <c r="E39" s="400">
        <f>387+248+185</f>
        <v>820</v>
      </c>
      <c r="F39" s="386">
        <v>824</v>
      </c>
      <c r="G39" s="452">
        <f>418+283+196</f>
        <v>897</v>
      </c>
      <c r="H39" s="389">
        <v>903</v>
      </c>
      <c r="I39" s="389">
        <v>909</v>
      </c>
      <c r="J39" s="389">
        <v>915</v>
      </c>
      <c r="K39" s="389">
        <v>922</v>
      </c>
      <c r="L39" s="507"/>
    </row>
    <row r="40" spans="1:12">
      <c r="A40" s="388"/>
      <c r="B40" s="380" t="s">
        <v>143</v>
      </c>
      <c r="C40" s="383" t="s">
        <v>142</v>
      </c>
      <c r="D40" s="400">
        <f>182+111+86</f>
        <v>379</v>
      </c>
      <c r="E40" s="400">
        <f>180+111+86</f>
        <v>377</v>
      </c>
      <c r="F40" s="386">
        <v>377</v>
      </c>
      <c r="G40" s="452">
        <f>196+124+90</f>
        <v>410</v>
      </c>
      <c r="H40" s="389">
        <v>412</v>
      </c>
      <c r="I40" s="389">
        <v>414</v>
      </c>
      <c r="J40" s="389">
        <v>416</v>
      </c>
      <c r="K40" s="389">
        <v>418</v>
      </c>
      <c r="L40" s="507"/>
    </row>
    <row r="41" spans="1:12">
      <c r="A41" s="388"/>
      <c r="B41" s="380" t="s">
        <v>146</v>
      </c>
      <c r="C41" s="383" t="s">
        <v>142</v>
      </c>
      <c r="D41" s="400">
        <f>D43+D44+D45</f>
        <v>2471</v>
      </c>
      <c r="E41" s="400">
        <f t="shared" ref="E41:G41" si="14">E43+E44+E45</f>
        <v>2497</v>
      </c>
      <c r="F41" s="386">
        <v>2601</v>
      </c>
      <c r="G41" s="386">
        <f t="shared" si="14"/>
        <v>2549</v>
      </c>
      <c r="H41" s="389"/>
      <c r="I41" s="389"/>
      <c r="J41" s="389"/>
      <c r="K41" s="389"/>
      <c r="L41" s="508"/>
    </row>
    <row r="42" spans="1:12">
      <c r="A42" s="388"/>
      <c r="B42" s="407" t="s">
        <v>147</v>
      </c>
      <c r="C42" s="383"/>
      <c r="D42" s="385"/>
      <c r="E42" s="385"/>
      <c r="F42" s="451"/>
      <c r="G42" s="452"/>
      <c r="H42" s="389"/>
      <c r="I42" s="389"/>
      <c r="J42" s="389"/>
      <c r="K42" s="389"/>
      <c r="L42" s="65"/>
    </row>
    <row r="43" spans="1:12">
      <c r="A43" s="408"/>
      <c r="B43" s="407" t="s">
        <v>141</v>
      </c>
      <c r="C43" s="382" t="s">
        <v>142</v>
      </c>
      <c r="D43" s="400">
        <f>189+300+157</f>
        <v>646</v>
      </c>
      <c r="E43" s="400">
        <f>194+322+157</f>
        <v>673</v>
      </c>
      <c r="F43" s="386">
        <v>672</v>
      </c>
      <c r="G43" s="386">
        <f>190+318+157</f>
        <v>665</v>
      </c>
      <c r="H43" s="389">
        <v>664</v>
      </c>
      <c r="I43" s="389">
        <v>663</v>
      </c>
      <c r="J43" s="389">
        <v>662</v>
      </c>
      <c r="K43" s="389">
        <v>661</v>
      </c>
      <c r="L43" s="65"/>
    </row>
    <row r="44" spans="1:12">
      <c r="A44" s="408"/>
      <c r="B44" s="407" t="s">
        <v>144</v>
      </c>
      <c r="C44" s="382" t="s">
        <v>142</v>
      </c>
      <c r="D44" s="400">
        <f>560+341+126</f>
        <v>1027</v>
      </c>
      <c r="E44" s="400">
        <f>560+341+126</f>
        <v>1027</v>
      </c>
      <c r="F44" s="386">
        <v>1128</v>
      </c>
      <c r="G44" s="452">
        <f>560+338+111</f>
        <v>1009</v>
      </c>
      <c r="H44" s="389">
        <v>1005</v>
      </c>
      <c r="I44" s="389">
        <v>1000</v>
      </c>
      <c r="J44" s="389">
        <v>995</v>
      </c>
      <c r="K44" s="389">
        <v>990</v>
      </c>
      <c r="L44" s="65"/>
    </row>
    <row r="45" spans="1:12">
      <c r="A45" s="408"/>
      <c r="B45" s="407" t="s">
        <v>145</v>
      </c>
      <c r="C45" s="382" t="s">
        <v>142</v>
      </c>
      <c r="D45" s="400">
        <f>378+236+184</f>
        <v>798</v>
      </c>
      <c r="E45" s="400">
        <f>377+236+184</f>
        <v>797</v>
      </c>
      <c r="F45" s="386">
        <v>801</v>
      </c>
      <c r="G45" s="452">
        <f>415+264+196</f>
        <v>875</v>
      </c>
      <c r="H45" s="389">
        <v>876</v>
      </c>
      <c r="I45" s="389">
        <v>877</v>
      </c>
      <c r="J45" s="389">
        <v>878</v>
      </c>
      <c r="K45" s="389">
        <v>879</v>
      </c>
      <c r="L45" s="65"/>
    </row>
    <row r="46" spans="1:12">
      <c r="A46" s="408"/>
      <c r="B46" s="380" t="s">
        <v>143</v>
      </c>
      <c r="C46" s="383" t="s">
        <v>142</v>
      </c>
      <c r="D46" s="400"/>
      <c r="E46" s="400"/>
      <c r="F46" s="389"/>
      <c r="G46" s="452"/>
      <c r="H46" s="451"/>
      <c r="I46" s="451"/>
      <c r="J46" s="451"/>
      <c r="K46" s="451"/>
      <c r="L46" s="65"/>
    </row>
    <row r="47" spans="1:12">
      <c r="A47" s="408"/>
      <c r="B47" s="380" t="s">
        <v>148</v>
      </c>
      <c r="C47" s="383" t="s">
        <v>46</v>
      </c>
      <c r="D47" s="400">
        <v>100</v>
      </c>
      <c r="E47" s="400">
        <v>100</v>
      </c>
      <c r="F47" s="386">
        <v>100</v>
      </c>
      <c r="G47" s="386">
        <v>100</v>
      </c>
      <c r="H47" s="386">
        <v>100</v>
      </c>
      <c r="I47" s="386">
        <v>100</v>
      </c>
      <c r="J47" s="386">
        <v>100</v>
      </c>
      <c r="K47" s="386">
        <v>100</v>
      </c>
      <c r="L47" s="65"/>
    </row>
    <row r="48" spans="1:12">
      <c r="A48" s="405"/>
      <c r="B48" s="406" t="s">
        <v>149</v>
      </c>
      <c r="C48" s="383" t="s">
        <v>46</v>
      </c>
      <c r="D48" s="400">
        <v>100</v>
      </c>
      <c r="E48" s="400">
        <v>100</v>
      </c>
      <c r="F48" s="386">
        <v>100</v>
      </c>
      <c r="G48" s="386">
        <v>100</v>
      </c>
      <c r="H48" s="386">
        <v>100</v>
      </c>
      <c r="I48" s="386">
        <v>100</v>
      </c>
      <c r="J48" s="386">
        <v>100</v>
      </c>
      <c r="K48" s="386">
        <v>100</v>
      </c>
      <c r="L48" s="65"/>
    </row>
    <row r="49" spans="1:12">
      <c r="A49" s="405"/>
      <c r="B49" s="380" t="s">
        <v>150</v>
      </c>
      <c r="C49" s="383" t="s">
        <v>46</v>
      </c>
      <c r="D49" s="400">
        <v>100</v>
      </c>
      <c r="E49" s="400">
        <v>100</v>
      </c>
      <c r="F49" s="386">
        <v>100</v>
      </c>
      <c r="G49" s="386">
        <v>100</v>
      </c>
      <c r="H49" s="386">
        <v>100</v>
      </c>
      <c r="I49" s="386">
        <v>100</v>
      </c>
      <c r="J49" s="386">
        <v>100</v>
      </c>
      <c r="K49" s="386">
        <v>100</v>
      </c>
      <c r="L49" s="65"/>
    </row>
    <row r="50" spans="1:12">
      <c r="A50" s="388"/>
      <c r="B50" s="406" t="s">
        <v>144</v>
      </c>
      <c r="C50" s="383" t="s">
        <v>142</v>
      </c>
      <c r="D50" s="400">
        <v>100</v>
      </c>
      <c r="E50" s="400">
        <v>100</v>
      </c>
      <c r="F50" s="386">
        <v>100</v>
      </c>
      <c r="G50" s="386">
        <v>100</v>
      </c>
      <c r="H50" s="386">
        <v>100</v>
      </c>
      <c r="I50" s="386">
        <v>100</v>
      </c>
      <c r="J50" s="386">
        <v>100</v>
      </c>
      <c r="K50" s="386">
        <v>100</v>
      </c>
      <c r="L50" s="65"/>
    </row>
    <row r="51" spans="1:12">
      <c r="A51" s="388"/>
      <c r="B51" s="406" t="s">
        <v>145</v>
      </c>
      <c r="C51" s="383" t="s">
        <v>142</v>
      </c>
      <c r="D51" s="400">
        <v>100</v>
      </c>
      <c r="E51" s="400">
        <v>100</v>
      </c>
      <c r="F51" s="386">
        <v>100</v>
      </c>
      <c r="G51" s="386">
        <v>100</v>
      </c>
      <c r="H51" s="386">
        <v>100</v>
      </c>
      <c r="I51" s="386">
        <v>100</v>
      </c>
      <c r="J51" s="386">
        <v>100</v>
      </c>
      <c r="K51" s="386">
        <v>100</v>
      </c>
      <c r="L51" s="65"/>
    </row>
    <row r="52" spans="1:12">
      <c r="A52" s="388"/>
      <c r="B52" s="380" t="s">
        <v>151</v>
      </c>
      <c r="C52" s="383" t="s">
        <v>46</v>
      </c>
      <c r="D52" s="400">
        <v>100</v>
      </c>
      <c r="E52" s="400">
        <v>100</v>
      </c>
      <c r="F52" s="386">
        <v>100</v>
      </c>
      <c r="G52" s="386">
        <v>100</v>
      </c>
      <c r="H52" s="386">
        <v>100</v>
      </c>
      <c r="I52" s="386">
        <v>100</v>
      </c>
      <c r="J52" s="386">
        <v>100</v>
      </c>
      <c r="K52" s="386">
        <v>100</v>
      </c>
      <c r="L52" s="65"/>
    </row>
    <row r="53" spans="1:12">
      <c r="A53" s="405"/>
      <c r="B53" s="380" t="s">
        <v>61</v>
      </c>
      <c r="C53" s="383" t="s">
        <v>62</v>
      </c>
      <c r="D53" s="409">
        <v>1</v>
      </c>
      <c r="E53" s="409">
        <v>5</v>
      </c>
      <c r="F53" s="386">
        <v>5</v>
      </c>
      <c r="G53" s="386">
        <v>1</v>
      </c>
      <c r="H53" s="389">
        <v>6</v>
      </c>
      <c r="I53" s="389">
        <v>6</v>
      </c>
      <c r="J53" s="389">
        <v>6</v>
      </c>
      <c r="K53" s="451">
        <v>6</v>
      </c>
      <c r="L53" s="65"/>
    </row>
    <row r="54" spans="1:12">
      <c r="A54" s="405"/>
      <c r="B54" s="380" t="s">
        <v>152</v>
      </c>
      <c r="C54" s="383" t="s">
        <v>46</v>
      </c>
      <c r="D54" s="409">
        <f>5/6*100</f>
        <v>83.333333333333343</v>
      </c>
      <c r="E54" s="409">
        <f>5/6*100</f>
        <v>83.333333333333343</v>
      </c>
      <c r="F54" s="386">
        <f>6/6*100</f>
        <v>100</v>
      </c>
      <c r="G54" s="386">
        <f>6/6*100</f>
        <v>100</v>
      </c>
      <c r="H54" s="386">
        <f t="shared" ref="H54:K54" si="15">6/6*100</f>
        <v>100</v>
      </c>
      <c r="I54" s="386">
        <f t="shared" si="15"/>
        <v>100</v>
      </c>
      <c r="J54" s="386">
        <f t="shared" si="15"/>
        <v>100</v>
      </c>
      <c r="K54" s="386">
        <f t="shared" si="15"/>
        <v>100</v>
      </c>
      <c r="L54" s="65"/>
    </row>
    <row r="55" spans="1:12">
      <c r="A55" s="377" t="s">
        <v>342</v>
      </c>
      <c r="B55" s="378" t="s">
        <v>153</v>
      </c>
      <c r="C55" s="384"/>
      <c r="D55" s="400"/>
      <c r="E55" s="400"/>
      <c r="F55" s="453"/>
      <c r="G55" s="454"/>
      <c r="H55" s="454"/>
      <c r="I55" s="454"/>
      <c r="J55" s="454"/>
      <c r="K55" s="455"/>
      <c r="L55" s="65" t="s">
        <v>194</v>
      </c>
    </row>
    <row r="56" spans="1:12" ht="26.25">
      <c r="A56" s="410"/>
      <c r="B56" s="380" t="s">
        <v>154</v>
      </c>
      <c r="C56" s="381" t="s">
        <v>46</v>
      </c>
      <c r="D56" s="400">
        <v>100</v>
      </c>
      <c r="E56" s="400">
        <v>100</v>
      </c>
      <c r="F56" s="386">
        <v>100</v>
      </c>
      <c r="G56" s="386">
        <v>100</v>
      </c>
      <c r="H56" s="386">
        <v>100</v>
      </c>
      <c r="I56" s="386">
        <v>100</v>
      </c>
      <c r="J56" s="386">
        <v>100</v>
      </c>
      <c r="K56" s="386">
        <v>100</v>
      </c>
      <c r="L56" s="65"/>
    </row>
    <row r="57" spans="1:12" ht="26.25">
      <c r="A57" s="410"/>
      <c r="B57" s="380" t="s">
        <v>155</v>
      </c>
      <c r="C57" s="381" t="s">
        <v>46</v>
      </c>
      <c r="D57" s="400">
        <v>100</v>
      </c>
      <c r="E57" s="400">
        <v>100</v>
      </c>
      <c r="F57" s="386">
        <v>100</v>
      </c>
      <c r="G57" s="386">
        <v>100</v>
      </c>
      <c r="H57" s="386">
        <v>100</v>
      </c>
      <c r="I57" s="386">
        <v>100</v>
      </c>
      <c r="J57" s="386">
        <v>100</v>
      </c>
      <c r="K57" s="386">
        <v>100</v>
      </c>
      <c r="L57" s="65"/>
    </row>
    <row r="58" spans="1:12">
      <c r="A58" s="411"/>
      <c r="B58" s="412" t="s">
        <v>156</v>
      </c>
      <c r="C58" s="325"/>
      <c r="D58" s="325"/>
      <c r="E58" s="325"/>
      <c r="F58" s="392"/>
      <c r="G58" s="392"/>
      <c r="H58" s="392"/>
      <c r="I58" s="392"/>
      <c r="J58" s="392"/>
      <c r="K58" s="392"/>
      <c r="L58" s="65"/>
    </row>
    <row r="59" spans="1:12" ht="15.4">
      <c r="A59" s="64"/>
      <c r="B59" s="64"/>
      <c r="C59" s="64"/>
      <c r="D59" s="64"/>
      <c r="E59" s="64"/>
      <c r="F59" s="30"/>
      <c r="G59" s="30"/>
      <c r="H59" s="30"/>
      <c r="I59" s="30"/>
      <c r="J59" s="30"/>
      <c r="K59" s="64"/>
    </row>
    <row r="60" spans="1:12" ht="15.4">
      <c r="A60" s="64"/>
      <c r="B60" s="64"/>
      <c r="C60" s="64"/>
      <c r="D60" s="64"/>
      <c r="E60" s="64"/>
      <c r="F60" s="30"/>
      <c r="G60" s="30"/>
      <c r="H60" s="30"/>
      <c r="I60" s="30"/>
      <c r="J60" s="30"/>
      <c r="K60" s="64"/>
    </row>
    <row r="61" spans="1:12" ht="15.4">
      <c r="A61" s="64"/>
      <c r="B61" s="64"/>
      <c r="C61" s="64"/>
      <c r="D61" s="64"/>
      <c r="E61" s="64"/>
      <c r="F61" s="30"/>
      <c r="G61" s="30"/>
      <c r="H61" s="30"/>
      <c r="I61" s="30"/>
      <c r="J61" s="30"/>
      <c r="K61" s="64"/>
    </row>
    <row r="62" spans="1:12" ht="15.4">
      <c r="A62" s="64"/>
      <c r="B62" s="64"/>
      <c r="C62" s="64"/>
      <c r="D62" s="64"/>
      <c r="E62" s="64"/>
      <c r="F62" s="30"/>
      <c r="G62" s="30"/>
      <c r="H62" s="30"/>
      <c r="I62" s="30"/>
      <c r="J62" s="30"/>
      <c r="K62" s="64"/>
    </row>
    <row r="63" spans="1:12" ht="15.4">
      <c r="A63" s="64"/>
      <c r="B63" s="64"/>
      <c r="C63" s="64"/>
      <c r="D63" s="64"/>
      <c r="E63" s="64"/>
      <c r="F63" s="30"/>
      <c r="G63" s="30"/>
      <c r="H63" s="30"/>
      <c r="I63" s="30"/>
      <c r="J63" s="30"/>
      <c r="K63" s="64"/>
    </row>
    <row r="64" spans="1:12" ht="15.4">
      <c r="A64" s="64"/>
      <c r="B64" s="64"/>
      <c r="C64" s="64"/>
      <c r="D64" s="64"/>
      <c r="E64" s="64"/>
      <c r="F64" s="30"/>
      <c r="G64" s="30"/>
      <c r="H64" s="30"/>
      <c r="I64" s="30"/>
      <c r="J64" s="30"/>
      <c r="K64" s="64"/>
    </row>
    <row r="65" spans="1:11" ht="15.4">
      <c r="A65" s="64"/>
      <c r="B65" s="64"/>
      <c r="C65" s="64"/>
      <c r="D65" s="64"/>
      <c r="E65" s="64"/>
      <c r="F65" s="30"/>
      <c r="G65" s="30"/>
      <c r="H65" s="30"/>
      <c r="I65" s="30"/>
      <c r="J65" s="30"/>
      <c r="K65" s="64"/>
    </row>
    <row r="66" spans="1:11" ht="15.4">
      <c r="A66" s="64"/>
      <c r="B66" s="64"/>
      <c r="C66" s="64"/>
      <c r="D66" s="64"/>
      <c r="E66" s="64"/>
      <c r="F66" s="30"/>
      <c r="G66" s="30"/>
      <c r="H66" s="30"/>
      <c r="I66" s="30"/>
      <c r="J66" s="30"/>
      <c r="K66" s="64"/>
    </row>
    <row r="67" spans="1:11" ht="15.4">
      <c r="A67" s="64"/>
      <c r="B67" s="64"/>
      <c r="C67" s="64"/>
      <c r="D67" s="64"/>
      <c r="E67" s="64"/>
      <c r="F67" s="30"/>
      <c r="G67" s="30"/>
      <c r="H67" s="30"/>
      <c r="I67" s="30"/>
      <c r="J67" s="30"/>
      <c r="K67" s="64"/>
    </row>
    <row r="68" spans="1:11" ht="15.4">
      <c r="A68" s="64"/>
      <c r="B68" s="64"/>
      <c r="C68" s="64"/>
      <c r="D68" s="64"/>
      <c r="E68" s="64"/>
      <c r="F68" s="30"/>
      <c r="G68" s="30"/>
      <c r="H68" s="30"/>
      <c r="I68" s="30"/>
      <c r="J68" s="30"/>
      <c r="K68" s="64"/>
    </row>
    <row r="69" spans="1:11" ht="15.4">
      <c r="A69" s="64"/>
      <c r="B69" s="64"/>
      <c r="C69" s="64"/>
      <c r="D69" s="64"/>
      <c r="E69" s="64"/>
      <c r="F69" s="30"/>
      <c r="G69" s="30"/>
      <c r="H69" s="30"/>
      <c r="I69" s="30"/>
      <c r="J69" s="30"/>
      <c r="K69" s="64"/>
    </row>
    <row r="70" spans="1:11" ht="15.4">
      <c r="A70" s="64"/>
      <c r="B70" s="64"/>
      <c r="C70" s="64"/>
      <c r="D70" s="64"/>
      <c r="E70" s="64"/>
      <c r="F70" s="30"/>
      <c r="G70" s="30"/>
      <c r="H70" s="30"/>
      <c r="I70" s="30"/>
      <c r="J70" s="30"/>
      <c r="K70" s="64"/>
    </row>
    <row r="71" spans="1:11" ht="15.4">
      <c r="A71" s="64"/>
      <c r="B71" s="64"/>
      <c r="C71" s="64"/>
      <c r="D71" s="64"/>
      <c r="E71" s="64"/>
      <c r="F71" s="30"/>
      <c r="G71" s="30"/>
      <c r="H71" s="30"/>
      <c r="I71" s="30"/>
      <c r="J71" s="30"/>
      <c r="K71" s="64"/>
    </row>
    <row r="72" spans="1:11">
      <c r="F72" s="30"/>
      <c r="G72" s="30"/>
      <c r="H72" s="30"/>
      <c r="I72" s="30"/>
      <c r="J72" s="30"/>
    </row>
    <row r="73" spans="1:11">
      <c r="F73" s="30"/>
      <c r="G73" s="30"/>
      <c r="H73" s="30"/>
      <c r="I73" s="30"/>
      <c r="J73" s="30"/>
    </row>
    <row r="74" spans="1:11">
      <c r="F74" s="30"/>
      <c r="G74" s="30"/>
      <c r="H74" s="30"/>
      <c r="I74" s="30"/>
      <c r="J74" s="30"/>
    </row>
    <row r="75" spans="1:11">
      <c r="F75" s="30"/>
      <c r="G75" s="30"/>
      <c r="H75" s="30"/>
      <c r="I75" s="30"/>
      <c r="J75" s="30"/>
    </row>
    <row r="76" spans="1:11">
      <c r="F76" s="30"/>
      <c r="G76" s="30"/>
      <c r="H76" s="30"/>
      <c r="I76" s="30"/>
      <c r="J76" s="30"/>
    </row>
    <row r="77" spans="1:11">
      <c r="F77" s="30"/>
      <c r="G77" s="30"/>
      <c r="H77" s="30"/>
      <c r="I77" s="30"/>
      <c r="J77" s="30"/>
    </row>
    <row r="78" spans="1:11">
      <c r="F78" s="30"/>
      <c r="G78" s="30"/>
      <c r="H78" s="30"/>
      <c r="I78" s="30"/>
      <c r="J78" s="30"/>
    </row>
    <row r="79" spans="1:11">
      <c r="F79" s="30"/>
      <c r="G79" s="30"/>
      <c r="H79" s="30"/>
      <c r="I79" s="30"/>
      <c r="J79" s="30"/>
    </row>
    <row r="80" spans="1:11">
      <c r="F80" s="30"/>
      <c r="G80" s="30"/>
      <c r="H80" s="30"/>
      <c r="I80" s="30"/>
      <c r="J80" s="30"/>
    </row>
    <row r="81" spans="6:10">
      <c r="F81" s="30"/>
      <c r="G81" s="30"/>
      <c r="H81" s="30"/>
      <c r="I81" s="30"/>
      <c r="J81" s="30"/>
    </row>
    <row r="82" spans="6:10">
      <c r="F82" s="30"/>
      <c r="G82" s="30"/>
      <c r="H82" s="30"/>
      <c r="I82" s="30"/>
      <c r="J82" s="30"/>
    </row>
    <row r="83" spans="6:10">
      <c r="F83" s="30"/>
      <c r="G83" s="30"/>
      <c r="H83" s="30"/>
      <c r="I83" s="30"/>
      <c r="J83" s="30"/>
    </row>
    <row r="84" spans="6:10">
      <c r="F84" s="30"/>
      <c r="G84" s="30"/>
      <c r="H84" s="30"/>
      <c r="I84" s="30"/>
      <c r="J84" s="30"/>
    </row>
    <row r="85" spans="6:10">
      <c r="F85" s="30"/>
      <c r="G85" s="30"/>
      <c r="H85" s="30"/>
      <c r="I85" s="30"/>
      <c r="J85" s="30"/>
    </row>
    <row r="86" spans="6:10">
      <c r="F86" s="30"/>
      <c r="G86" s="30"/>
      <c r="H86" s="30"/>
      <c r="I86" s="30"/>
      <c r="J86" s="30"/>
    </row>
    <row r="87" spans="6:10">
      <c r="F87" s="30"/>
      <c r="G87" s="30"/>
      <c r="H87" s="30"/>
      <c r="I87" s="30"/>
      <c r="J87" s="30"/>
    </row>
    <row r="88" spans="6:10" hidden="1">
      <c r="F88" s="30"/>
      <c r="G88" s="30"/>
      <c r="H88" s="30"/>
      <c r="I88" s="30"/>
      <c r="J88" s="30"/>
    </row>
    <row r="89" spans="6:10">
      <c r="F89" s="30"/>
      <c r="G89" s="30"/>
      <c r="H89" s="30"/>
      <c r="I89" s="30"/>
      <c r="J89" s="30"/>
    </row>
    <row r="90" spans="6:10" hidden="1">
      <c r="F90" s="30"/>
      <c r="G90" s="30"/>
      <c r="H90" s="30"/>
      <c r="I90" s="30"/>
      <c r="J90" s="30"/>
    </row>
    <row r="91" spans="6:10" hidden="1">
      <c r="F91" s="30"/>
      <c r="G91" s="30"/>
      <c r="H91" s="30"/>
      <c r="I91" s="30"/>
      <c r="J91" s="30"/>
    </row>
    <row r="92" spans="6:10" ht="15.4">
      <c r="F92" s="64"/>
      <c r="G92" s="30"/>
      <c r="H92" s="30"/>
      <c r="I92" s="30"/>
      <c r="J92" s="30"/>
    </row>
  </sheetData>
  <mergeCells count="9">
    <mergeCell ref="L33:L41"/>
    <mergeCell ref="L4:L5"/>
    <mergeCell ref="G4:K4"/>
    <mergeCell ref="A1:K1"/>
    <mergeCell ref="A2:K2"/>
    <mergeCell ref="A4:A5"/>
    <mergeCell ref="B4:B5"/>
    <mergeCell ref="C4:C5"/>
    <mergeCell ref="D4:F5"/>
  </mergeCells>
  <pageMargins left="0.25" right="0.25" top="0.75" bottom="0.75" header="0.3" footer="0.3"/>
  <pageSetup scale="81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"/>
  <sheetViews>
    <sheetView zoomScaleNormal="100" workbookViewId="0">
      <selection activeCell="I16" sqref="I16"/>
    </sheetView>
  </sheetViews>
  <sheetFormatPr defaultColWidth="9" defaultRowHeight="13.9"/>
  <cols>
    <col min="1" max="1" width="3.1328125" style="63" bestFit="1" customWidth="1"/>
    <col min="2" max="2" width="31.73046875" style="63" customWidth="1"/>
    <col min="3" max="3" width="5.3984375" style="63" bestFit="1" customWidth="1"/>
    <col min="4" max="4" width="7.3984375" style="63" hidden="1" customWidth="1"/>
    <col min="5" max="5" width="8.73046875" style="63" hidden="1" customWidth="1"/>
    <col min="6" max="6" width="6.86328125" style="63" customWidth="1"/>
    <col min="7" max="7" width="6.46484375" style="63" customWidth="1"/>
    <col min="8" max="8" width="6.33203125" style="63" customWidth="1"/>
    <col min="9" max="9" width="5.9296875" style="63" customWidth="1"/>
    <col min="10" max="10" width="5.796875" style="63" customWidth="1"/>
    <col min="11" max="11" width="5.59765625" style="63" customWidth="1"/>
    <col min="12" max="16384" width="9" style="63"/>
  </cols>
  <sheetData>
    <row r="1" spans="1:11" ht="15.4">
      <c r="A1" s="67"/>
      <c r="B1" s="67"/>
      <c r="C1" s="67"/>
      <c r="D1" s="67"/>
      <c r="E1" s="67"/>
      <c r="F1" s="67"/>
      <c r="G1" s="67"/>
      <c r="H1" s="67"/>
      <c r="I1" s="67"/>
      <c r="J1" s="67"/>
    </row>
    <row r="2" spans="1:11" ht="15">
      <c r="A2" s="513" t="s">
        <v>157</v>
      </c>
      <c r="B2" s="513"/>
      <c r="C2" s="513"/>
      <c r="D2" s="513"/>
      <c r="E2" s="513"/>
      <c r="F2" s="513"/>
      <c r="G2" s="513"/>
      <c r="H2" s="513"/>
      <c r="I2" s="513"/>
      <c r="J2" s="513"/>
    </row>
    <row r="3" spans="1:11" ht="15.4">
      <c r="A3" s="514" t="str">
        <f>'1. CT chủ yếu'!A2:G2</f>
        <v>(Kèm theo Nghị quyết số 39/NQ-HĐND ngày  24 tháng 12 năm 2025 của Hội đồng nhân dân xã Mường Bang)</v>
      </c>
      <c r="B3" s="514"/>
      <c r="C3" s="514"/>
      <c r="D3" s="514"/>
      <c r="E3" s="514"/>
      <c r="F3" s="514"/>
      <c r="G3" s="514"/>
      <c r="H3" s="514"/>
      <c r="I3" s="514"/>
      <c r="J3" s="514"/>
    </row>
    <row r="4" spans="1:11" ht="15.4">
      <c r="A4" s="33"/>
      <c r="B4" s="35"/>
      <c r="C4" s="35"/>
      <c r="D4" s="35"/>
      <c r="E4" s="35"/>
      <c r="F4" s="35"/>
      <c r="G4" s="35"/>
      <c r="H4" s="35"/>
      <c r="I4" s="35"/>
      <c r="J4" s="35"/>
    </row>
    <row r="5" spans="1:11" ht="30.75" customHeight="1">
      <c r="A5" s="515" t="s">
        <v>68</v>
      </c>
      <c r="B5" s="516" t="s">
        <v>1</v>
      </c>
      <c r="C5" s="516" t="s">
        <v>2</v>
      </c>
      <c r="D5" s="483" t="s">
        <v>344</v>
      </c>
      <c r="E5" s="484"/>
      <c r="F5" s="485"/>
      <c r="G5" s="478" t="s">
        <v>345</v>
      </c>
      <c r="H5" s="478"/>
      <c r="I5" s="478"/>
      <c r="J5" s="478"/>
      <c r="K5" s="478"/>
    </row>
    <row r="6" spans="1:11" ht="30.75" customHeight="1">
      <c r="A6" s="515"/>
      <c r="B6" s="516"/>
      <c r="C6" s="516"/>
      <c r="D6" s="486"/>
      <c r="E6" s="487"/>
      <c r="F6" s="488"/>
      <c r="G6" s="68">
        <v>2026</v>
      </c>
      <c r="H6" s="68">
        <v>2027</v>
      </c>
      <c r="I6" s="68">
        <v>2028</v>
      </c>
      <c r="J6" s="68">
        <v>2029</v>
      </c>
      <c r="K6" s="68">
        <v>2030</v>
      </c>
    </row>
    <row r="7" spans="1:11" ht="27.75">
      <c r="A7" s="37">
        <v>1</v>
      </c>
      <c r="B7" s="38" t="s">
        <v>189</v>
      </c>
      <c r="C7" s="37" t="s">
        <v>46</v>
      </c>
      <c r="D7" s="423">
        <f>850/2771*100</f>
        <v>30.674846625766872</v>
      </c>
      <c r="E7" s="423">
        <f t="shared" ref="E7:F7" si="0">850/2771*100</f>
        <v>30.674846625766872</v>
      </c>
      <c r="F7" s="423">
        <f t="shared" si="0"/>
        <v>30.674846625766872</v>
      </c>
      <c r="G7" s="423">
        <v>60</v>
      </c>
      <c r="H7" s="424">
        <v>65</v>
      </c>
      <c r="I7" s="424">
        <v>70</v>
      </c>
      <c r="J7" s="424">
        <v>75</v>
      </c>
      <c r="K7" s="65">
        <v>80</v>
      </c>
    </row>
    <row r="8" spans="1:11">
      <c r="A8" s="37"/>
      <c r="B8" s="38" t="s">
        <v>190</v>
      </c>
      <c r="C8" s="37" t="s">
        <v>60</v>
      </c>
      <c r="D8" s="37"/>
      <c r="E8" s="37"/>
      <c r="F8" s="425"/>
      <c r="G8" s="425"/>
      <c r="H8" s="425"/>
      <c r="I8" s="425"/>
      <c r="J8" s="425"/>
      <c r="K8" s="65"/>
    </row>
    <row r="9" spans="1:11" ht="27.75">
      <c r="A9" s="37">
        <v>2</v>
      </c>
      <c r="B9" s="39" t="s">
        <v>158</v>
      </c>
      <c r="C9" s="40" t="s">
        <v>46</v>
      </c>
      <c r="D9" s="426">
        <v>84.6</v>
      </c>
      <c r="E9" s="426">
        <v>84.6</v>
      </c>
      <c r="F9" s="426">
        <v>84.6</v>
      </c>
      <c r="G9" s="426">
        <v>86</v>
      </c>
      <c r="H9" s="425">
        <v>87</v>
      </c>
      <c r="I9" s="425">
        <v>88</v>
      </c>
      <c r="J9" s="425">
        <v>89</v>
      </c>
      <c r="K9" s="65">
        <v>90</v>
      </c>
    </row>
    <row r="10" spans="1:11">
      <c r="A10" s="37">
        <v>3</v>
      </c>
      <c r="B10" s="38" t="s">
        <v>66</v>
      </c>
      <c r="C10" s="37" t="s">
        <v>46</v>
      </c>
      <c r="D10" s="426">
        <v>65</v>
      </c>
      <c r="E10" s="426">
        <v>65</v>
      </c>
      <c r="F10" s="426">
        <v>65</v>
      </c>
      <c r="G10" s="426">
        <v>65</v>
      </c>
      <c r="H10" s="425">
        <v>65</v>
      </c>
      <c r="I10" s="425">
        <v>65</v>
      </c>
      <c r="J10" s="425">
        <v>65</v>
      </c>
      <c r="K10" s="65">
        <v>65</v>
      </c>
    </row>
    <row r="11" spans="1:11">
      <c r="A11" s="34"/>
      <c r="B11" s="427" t="s">
        <v>159</v>
      </c>
      <c r="C11" s="428"/>
      <c r="D11" s="428"/>
      <c r="E11" s="428"/>
      <c r="F11" s="429"/>
      <c r="G11" s="429"/>
      <c r="H11" s="429"/>
      <c r="I11" s="429"/>
      <c r="J11" s="429"/>
      <c r="K11" s="65"/>
    </row>
    <row r="12" spans="1:11" ht="15.4">
      <c r="A12" s="67"/>
      <c r="B12" s="36"/>
      <c r="C12" s="67"/>
      <c r="D12" s="67"/>
      <c r="E12" s="67"/>
      <c r="F12" s="67"/>
      <c r="G12" s="67"/>
      <c r="H12" s="67"/>
      <c r="I12" s="67"/>
      <c r="J12" s="67"/>
    </row>
  </sheetData>
  <mergeCells count="7">
    <mergeCell ref="A2:J2"/>
    <mergeCell ref="A3:J3"/>
    <mergeCell ref="A5:A6"/>
    <mergeCell ref="B5:B6"/>
    <mergeCell ref="C5:C6"/>
    <mergeCell ref="D5:F6"/>
    <mergeCell ref="G5:K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9" orientation="portrait" r:id="rId1"/>
  <headerFooter>
    <oddHeader>Page &amp;P</oddHead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6"/>
  <sheetViews>
    <sheetView zoomScaleNormal="100" workbookViewId="0">
      <selection activeCell="P32" sqref="P32"/>
    </sheetView>
  </sheetViews>
  <sheetFormatPr defaultColWidth="9" defaultRowHeight="13.9"/>
  <cols>
    <col min="1" max="1" width="3.59765625" style="63" bestFit="1" customWidth="1"/>
    <col min="2" max="2" width="32" style="63" customWidth="1"/>
    <col min="3" max="3" width="9" style="63"/>
    <col min="4" max="4" width="7.3984375" style="63" hidden="1" customWidth="1"/>
    <col min="5" max="5" width="8.73046875" style="63" hidden="1" customWidth="1"/>
    <col min="6" max="6" width="8.46484375" style="63" bestFit="1" customWidth="1"/>
    <col min="7" max="7" width="7.3984375" style="63" customWidth="1"/>
    <col min="8" max="8" width="8.46484375" style="63" customWidth="1"/>
    <col min="9" max="10" width="8" style="63" customWidth="1"/>
    <col min="11" max="16384" width="9" style="63"/>
  </cols>
  <sheetData>
    <row r="1" spans="1:11" ht="16.5">
      <c r="A1" s="517" t="s">
        <v>160</v>
      </c>
      <c r="B1" s="517"/>
      <c r="C1" s="517"/>
      <c r="D1" s="517"/>
      <c r="E1" s="517"/>
      <c r="F1" s="517"/>
      <c r="G1" s="517"/>
      <c r="H1" s="517"/>
      <c r="I1" s="517"/>
      <c r="J1" s="417"/>
    </row>
    <row r="2" spans="1:11" ht="16.5">
      <c r="A2" s="518" t="str">
        <f>'1. CT chủ yếu'!A2:G2</f>
        <v>(Kèm theo Nghị quyết số 39/NQ-HĐND ngày  24 tháng 12 năm 2025 của Hội đồng nhân dân xã Mường Bang)</v>
      </c>
      <c r="B2" s="518"/>
      <c r="C2" s="518"/>
      <c r="D2" s="518"/>
      <c r="E2" s="518"/>
      <c r="F2" s="518"/>
      <c r="G2" s="518"/>
      <c r="H2" s="518"/>
      <c r="I2" s="518"/>
      <c r="J2" s="418"/>
    </row>
    <row r="4" spans="1:11" ht="34.5" customHeight="1">
      <c r="A4" s="519" t="s">
        <v>68</v>
      </c>
      <c r="B4" s="519" t="s">
        <v>1</v>
      </c>
      <c r="C4" s="519" t="s">
        <v>2</v>
      </c>
      <c r="D4" s="480" t="s">
        <v>344</v>
      </c>
      <c r="E4" s="480"/>
      <c r="F4" s="480"/>
      <c r="G4" s="478" t="s">
        <v>345</v>
      </c>
      <c r="H4" s="478"/>
      <c r="I4" s="478"/>
      <c r="J4" s="478"/>
      <c r="K4" s="478"/>
    </row>
    <row r="5" spans="1:11" ht="34.5" customHeight="1">
      <c r="A5" s="519"/>
      <c r="B5" s="519"/>
      <c r="C5" s="519"/>
      <c r="D5" s="480"/>
      <c r="E5" s="480"/>
      <c r="F5" s="480"/>
      <c r="G5" s="371">
        <v>2026</v>
      </c>
      <c r="H5" s="371">
        <v>2027</v>
      </c>
      <c r="I5" s="371">
        <v>2028</v>
      </c>
      <c r="J5" s="371">
        <v>2029</v>
      </c>
      <c r="K5" s="371">
        <v>2030</v>
      </c>
    </row>
    <row r="6" spans="1:11">
      <c r="A6" s="438" t="s">
        <v>14</v>
      </c>
      <c r="B6" s="439" t="s">
        <v>161</v>
      </c>
      <c r="C6" s="438"/>
      <c r="D6" s="440"/>
      <c r="E6" s="440"/>
      <c r="F6" s="441"/>
      <c r="G6" s="441"/>
      <c r="H6" s="441"/>
      <c r="I6" s="442"/>
      <c r="J6" s="442"/>
      <c r="K6" s="65"/>
    </row>
    <row r="7" spans="1:11">
      <c r="A7" s="438" t="s">
        <v>3</v>
      </c>
      <c r="B7" s="439" t="s">
        <v>162</v>
      </c>
      <c r="C7" s="438"/>
      <c r="D7" s="440"/>
      <c r="E7" s="440"/>
      <c r="F7" s="443"/>
      <c r="G7" s="443"/>
      <c r="H7" s="443"/>
      <c r="I7" s="443"/>
      <c r="J7" s="443"/>
      <c r="K7" s="432"/>
    </row>
    <row r="8" spans="1:11" ht="27.75">
      <c r="A8" s="444">
        <v>1</v>
      </c>
      <c r="B8" s="445" t="s">
        <v>163</v>
      </c>
      <c r="C8" s="444" t="s">
        <v>162</v>
      </c>
      <c r="D8" s="440">
        <v>7</v>
      </c>
      <c r="E8" s="440">
        <v>7</v>
      </c>
      <c r="F8" s="443">
        <v>7</v>
      </c>
      <c r="G8" s="443">
        <v>7</v>
      </c>
      <c r="H8" s="443">
        <v>0</v>
      </c>
      <c r="I8" s="443">
        <v>8</v>
      </c>
      <c r="J8" s="443">
        <v>0</v>
      </c>
      <c r="K8" s="432">
        <v>9</v>
      </c>
    </row>
    <row r="9" spans="1:11">
      <c r="A9" s="444"/>
      <c r="B9" s="445" t="s">
        <v>56</v>
      </c>
      <c r="C9" s="444"/>
      <c r="D9" s="440"/>
      <c r="E9" s="440"/>
      <c r="F9" s="443"/>
      <c r="G9" s="443"/>
      <c r="H9" s="443"/>
      <c r="I9" s="443"/>
      <c r="J9" s="443"/>
      <c r="K9" s="432"/>
    </row>
    <row r="10" spans="1:11" ht="27.75">
      <c r="A10" s="444" t="s">
        <v>63</v>
      </c>
      <c r="B10" s="445" t="s">
        <v>164</v>
      </c>
      <c r="C10" s="444" t="s">
        <v>162</v>
      </c>
      <c r="D10" s="440">
        <v>1</v>
      </c>
      <c r="E10" s="440">
        <v>1</v>
      </c>
      <c r="F10" s="443">
        <v>1</v>
      </c>
      <c r="G10" s="443">
        <v>0</v>
      </c>
      <c r="H10" s="443">
        <v>0</v>
      </c>
      <c r="I10" s="443">
        <v>1</v>
      </c>
      <c r="J10" s="443">
        <v>0</v>
      </c>
      <c r="K10" s="432">
        <v>1</v>
      </c>
    </row>
    <row r="11" spans="1:11" ht="27.75">
      <c r="A11" s="444" t="s">
        <v>63</v>
      </c>
      <c r="B11" s="445" t="s">
        <v>165</v>
      </c>
      <c r="C11" s="444" t="s">
        <v>162</v>
      </c>
      <c r="D11" s="440"/>
      <c r="E11" s="440"/>
      <c r="F11" s="443"/>
      <c r="G11" s="443"/>
      <c r="H11" s="443"/>
      <c r="I11" s="443"/>
      <c r="J11" s="443"/>
      <c r="K11" s="432"/>
    </row>
    <row r="12" spans="1:11">
      <c r="A12" s="444">
        <v>2</v>
      </c>
      <c r="B12" s="445" t="s">
        <v>166</v>
      </c>
      <c r="C12" s="444" t="s">
        <v>54</v>
      </c>
      <c r="D12" s="440">
        <v>43</v>
      </c>
      <c r="E12" s="440">
        <v>43</v>
      </c>
      <c r="F12" s="443">
        <v>43</v>
      </c>
      <c r="G12" s="443">
        <v>43</v>
      </c>
      <c r="H12" s="443">
        <v>43</v>
      </c>
      <c r="I12" s="443">
        <v>50</v>
      </c>
      <c r="J12" s="443">
        <v>50</v>
      </c>
      <c r="K12" s="432">
        <v>57</v>
      </c>
    </row>
    <row r="13" spans="1:11">
      <c r="A13" s="444">
        <v>3</v>
      </c>
      <c r="B13" s="445" t="s">
        <v>167</v>
      </c>
      <c r="C13" s="444" t="s">
        <v>54</v>
      </c>
      <c r="D13" s="440">
        <v>43</v>
      </c>
      <c r="E13" s="440">
        <v>43</v>
      </c>
      <c r="F13" s="443">
        <v>43</v>
      </c>
      <c r="G13" s="443">
        <v>43</v>
      </c>
      <c r="H13" s="443">
        <v>43</v>
      </c>
      <c r="I13" s="443">
        <v>50</v>
      </c>
      <c r="J13" s="443">
        <v>50</v>
      </c>
      <c r="K13" s="432">
        <v>57</v>
      </c>
    </row>
    <row r="14" spans="1:11" ht="27.75">
      <c r="A14" s="444">
        <v>4</v>
      </c>
      <c r="B14" s="445" t="s">
        <v>168</v>
      </c>
      <c r="C14" s="444" t="s">
        <v>4</v>
      </c>
      <c r="D14" s="446">
        <v>135.1</v>
      </c>
      <c r="E14" s="446">
        <v>135.1</v>
      </c>
      <c r="F14" s="443">
        <v>135.1</v>
      </c>
      <c r="G14" s="443">
        <v>140</v>
      </c>
      <c r="H14" s="443">
        <v>145</v>
      </c>
      <c r="I14" s="443">
        <v>150</v>
      </c>
      <c r="J14" s="443">
        <v>155</v>
      </c>
      <c r="K14" s="447">
        <v>160</v>
      </c>
    </row>
    <row r="15" spans="1:11" ht="27.75">
      <c r="A15" s="444">
        <v>5</v>
      </c>
      <c r="B15" s="445" t="s">
        <v>169</v>
      </c>
      <c r="C15" s="444" t="s">
        <v>170</v>
      </c>
      <c r="D15" s="446">
        <v>22</v>
      </c>
      <c r="E15" s="446">
        <v>22</v>
      </c>
      <c r="F15" s="443">
        <v>22</v>
      </c>
      <c r="G15" s="443">
        <v>22</v>
      </c>
      <c r="H15" s="443">
        <v>23</v>
      </c>
      <c r="I15" s="443">
        <v>25</v>
      </c>
      <c r="J15" s="443">
        <v>27</v>
      </c>
      <c r="K15" s="447">
        <v>30</v>
      </c>
    </row>
    <row r="16" spans="1:11" hidden="1">
      <c r="A16" s="433" t="s">
        <v>6</v>
      </c>
      <c r="B16" s="434" t="s">
        <v>171</v>
      </c>
      <c r="C16" s="433"/>
      <c r="D16" s="435"/>
      <c r="E16" s="435"/>
      <c r="F16" s="436"/>
      <c r="G16" s="436"/>
      <c r="H16" s="436"/>
      <c r="I16" s="437"/>
      <c r="J16" s="430"/>
    </row>
    <row r="17" spans="1:10" ht="27.75" hidden="1">
      <c r="A17" s="79" t="s">
        <v>63</v>
      </c>
      <c r="B17" s="80" t="s">
        <v>172</v>
      </c>
      <c r="C17" s="79" t="s">
        <v>171</v>
      </c>
      <c r="D17" s="46"/>
      <c r="E17" s="46"/>
      <c r="F17" s="47"/>
      <c r="G17" s="47"/>
      <c r="H17" s="48"/>
      <c r="I17" s="44"/>
      <c r="J17" s="430"/>
    </row>
    <row r="18" spans="1:10" ht="27.75" hidden="1">
      <c r="A18" s="79"/>
      <c r="B18" s="80" t="s">
        <v>173</v>
      </c>
      <c r="C18" s="79" t="s">
        <v>171</v>
      </c>
      <c r="D18" s="46"/>
      <c r="E18" s="46"/>
      <c r="F18" s="45"/>
      <c r="G18" s="45"/>
      <c r="H18" s="45"/>
      <c r="I18" s="44"/>
      <c r="J18" s="430"/>
    </row>
    <row r="19" spans="1:10" hidden="1">
      <c r="A19" s="52" t="s">
        <v>53</v>
      </c>
      <c r="B19" s="53" t="s">
        <v>174</v>
      </c>
      <c r="C19" s="52"/>
      <c r="D19" s="46"/>
      <c r="E19" s="46"/>
      <c r="F19" s="43"/>
      <c r="G19" s="43"/>
      <c r="H19" s="43"/>
      <c r="I19" s="44"/>
      <c r="J19" s="430"/>
    </row>
    <row r="20" spans="1:10" ht="27.75" hidden="1">
      <c r="A20" s="79">
        <v>1</v>
      </c>
      <c r="B20" s="80" t="s">
        <v>175</v>
      </c>
      <c r="C20" s="79" t="s">
        <v>176</v>
      </c>
      <c r="D20" s="46"/>
      <c r="E20" s="46"/>
      <c r="F20" s="49"/>
      <c r="G20" s="49"/>
      <c r="H20" s="49"/>
      <c r="I20" s="44"/>
      <c r="J20" s="430"/>
    </row>
    <row r="21" spans="1:10" ht="27.75" hidden="1">
      <c r="A21" s="79"/>
      <c r="B21" s="80" t="s">
        <v>177</v>
      </c>
      <c r="C21" s="79" t="s">
        <v>176</v>
      </c>
      <c r="D21" s="46"/>
      <c r="E21" s="46"/>
      <c r="F21" s="43"/>
      <c r="G21" s="43"/>
      <c r="H21" s="43"/>
      <c r="I21" s="44"/>
      <c r="J21" s="430"/>
    </row>
    <row r="22" spans="1:10" ht="27.75" hidden="1">
      <c r="A22" s="79">
        <v>2</v>
      </c>
      <c r="B22" s="80" t="s">
        <v>178</v>
      </c>
      <c r="C22" s="79" t="s">
        <v>179</v>
      </c>
      <c r="D22" s="46"/>
      <c r="E22" s="46"/>
      <c r="F22" s="43"/>
      <c r="G22" s="43"/>
      <c r="H22" s="43"/>
      <c r="I22" s="44"/>
      <c r="J22" s="430"/>
    </row>
    <row r="23" spans="1:10" ht="15.4" hidden="1">
      <c r="A23" s="81"/>
      <c r="B23" s="50" t="s">
        <v>180</v>
      </c>
      <c r="C23" s="54"/>
      <c r="D23" s="51"/>
      <c r="E23" s="51"/>
      <c r="F23" s="50"/>
      <c r="G23" s="50"/>
      <c r="H23" s="50"/>
      <c r="I23" s="50"/>
      <c r="J23" s="431"/>
    </row>
    <row r="24" spans="1:10" ht="15.4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 ht="15.4">
      <c r="A25" s="82"/>
      <c r="B25" s="82"/>
      <c r="C25" s="82"/>
      <c r="D25" s="82"/>
      <c r="E25" s="82"/>
      <c r="F25" s="82"/>
      <c r="G25" s="82"/>
      <c r="H25" s="82"/>
      <c r="I25" s="82"/>
      <c r="J25" s="82"/>
    </row>
    <row r="26" spans="1:10" ht="15.4">
      <c r="A26" s="82"/>
      <c r="B26" s="82"/>
      <c r="C26" s="82"/>
      <c r="D26" s="82"/>
      <c r="E26" s="82"/>
      <c r="F26" s="82"/>
      <c r="G26" s="82"/>
      <c r="H26" s="82"/>
      <c r="I26" s="82"/>
      <c r="J26" s="82"/>
    </row>
  </sheetData>
  <mergeCells count="7">
    <mergeCell ref="A1:I1"/>
    <mergeCell ref="A2:I2"/>
    <mergeCell ref="A4:A5"/>
    <mergeCell ref="B4:B5"/>
    <mergeCell ref="C4:C5"/>
    <mergeCell ref="D4:F5"/>
    <mergeCell ref="G4:K4"/>
  </mergeCells>
  <pageMargins left="0.7" right="0.7" top="0.75" bottom="0.75" header="0.3" footer="0.3"/>
  <pageSetup paperSize="9" scale="86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1. CT chủ yếu</vt:lpstr>
      <vt:lpstr>2. CTTH</vt:lpstr>
      <vt:lpstr>3. CTCY</vt:lpstr>
      <vt:lpstr>3.1. SXNN</vt:lpstr>
      <vt:lpstr>3.2. Thuy nong</vt:lpstr>
      <vt:lpstr>3.3. SLNL</vt:lpstr>
      <vt:lpstr>4. XH</vt:lpstr>
      <vt:lpstr>5. MOI TRUONG</vt:lpstr>
      <vt:lpstr>6. PTDN</vt:lpstr>
      <vt:lpstr>'1. CT chủ yếu'!Print_Area</vt:lpstr>
      <vt:lpstr>'3. CTCY'!Print_Area</vt:lpstr>
      <vt:lpstr>'4. XH'!Print_Area</vt:lpstr>
      <vt:lpstr>'5. MOI TRUONG'!Print_Area</vt:lpstr>
      <vt:lpstr>'6. PTDN'!Print_Area</vt:lpstr>
      <vt:lpstr>'1. CT chủ yếu'!Print_Titles</vt:lpstr>
      <vt:lpstr>'3. CTCY'!Print_Titles</vt:lpstr>
      <vt:lpstr>'4. XH'!Print_Titles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Tùng Hà Duy</dc:creator>
  <cp:lastModifiedBy>Đinh Văn Duân</cp:lastModifiedBy>
  <cp:lastPrinted>2025-12-23T11:11:33Z</cp:lastPrinted>
  <dcterms:created xsi:type="dcterms:W3CDTF">2025-06-28T15:24:21Z</dcterms:created>
  <dcterms:modified xsi:type="dcterms:W3CDTF">2025-12-30T15:33:49Z</dcterms:modified>
</cp:coreProperties>
</file>